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21075" windowHeight="9540"/>
  </bookViews>
  <sheets>
    <sheet name="Alice 29112016" sheetId="4" r:id="rId1"/>
    <sheet name="Alice" sheetId="1" r:id="rId2"/>
    <sheet name="Alex" sheetId="2" r:id="rId3"/>
    <sheet name="Plan3" sheetId="3" r:id="rId4"/>
  </sheets>
  <calcPr calcId="144525"/>
</workbook>
</file>

<file path=xl/calcChain.xml><?xml version="1.0" encoding="utf-8"?>
<calcChain xmlns="http://schemas.openxmlformats.org/spreadsheetml/2006/main">
  <c r="M46" i="4" l="1"/>
  <c r="M45" i="4"/>
  <c r="J42" i="4"/>
  <c r="J37" i="4"/>
  <c r="J38" i="4"/>
  <c r="J39" i="4"/>
  <c r="J40" i="4"/>
  <c r="F44" i="4"/>
  <c r="F43" i="4"/>
  <c r="D37" i="4"/>
  <c r="E37" i="4"/>
  <c r="F37" i="4" s="1"/>
  <c r="D38" i="4"/>
  <c r="F38" i="4" s="1"/>
  <c r="E38" i="4"/>
  <c r="D39" i="4"/>
  <c r="E39" i="4"/>
  <c r="F39" i="4"/>
  <c r="D40" i="4"/>
  <c r="E40" i="4"/>
  <c r="F40" i="4"/>
  <c r="O51" i="4"/>
  <c r="O53" i="4" s="1"/>
  <c r="O58" i="4" s="1"/>
  <c r="M49" i="4"/>
  <c r="J48" i="4"/>
  <c r="L44" i="4"/>
  <c r="N37" i="4"/>
  <c r="E36" i="4"/>
  <c r="D36" i="4"/>
  <c r="E35" i="4"/>
  <c r="F35" i="4" s="1"/>
  <c r="J35" i="4" s="1"/>
  <c r="D35" i="4"/>
  <c r="E34" i="4"/>
  <c r="F34" i="4" s="1"/>
  <c r="J34" i="4" s="1"/>
  <c r="D34" i="4"/>
  <c r="E33" i="4"/>
  <c r="D33" i="4"/>
  <c r="F33" i="4" s="1"/>
  <c r="J33" i="4" s="1"/>
  <c r="E32" i="4"/>
  <c r="D32" i="4"/>
  <c r="F21" i="4"/>
  <c r="J18" i="4"/>
  <c r="E15" i="4"/>
  <c r="D15" i="4"/>
  <c r="F15" i="4" s="1"/>
  <c r="F14" i="4"/>
  <c r="E14" i="4"/>
  <c r="D14" i="4"/>
  <c r="E13" i="4"/>
  <c r="F13" i="4" s="1"/>
  <c r="D13" i="4"/>
  <c r="E12" i="4"/>
  <c r="D12" i="4"/>
  <c r="F12" i="4" s="1"/>
  <c r="E11" i="4"/>
  <c r="D11" i="4"/>
  <c r="F11" i="4" s="1"/>
  <c r="F16" i="4" s="1"/>
  <c r="F18" i="4" s="1"/>
  <c r="F36" i="4" l="1"/>
  <c r="J36" i="4" s="1"/>
  <c r="F32" i="4"/>
  <c r="J32" i="4" s="1"/>
  <c r="F19" i="4"/>
  <c r="F20" i="4" s="1"/>
  <c r="F22" i="4" s="1"/>
  <c r="F24" i="4" s="1"/>
  <c r="F45" i="4"/>
  <c r="F47" i="4" s="1"/>
  <c r="F49" i="4" s="1"/>
  <c r="F51" i="4" s="1"/>
  <c r="B12" i="3"/>
  <c r="K28" i="2"/>
  <c r="K16" i="2"/>
  <c r="M32" i="4" l="1"/>
  <c r="M33" i="4" s="1"/>
  <c r="M34" i="4" s="1"/>
  <c r="M35" i="4" s="1"/>
  <c r="M36" i="4" s="1"/>
  <c r="J44" i="4"/>
  <c r="M44" i="4" s="1"/>
  <c r="J28" i="2"/>
  <c r="O36" i="4" l="1"/>
  <c r="M37" i="4"/>
  <c r="M38" i="4" s="1"/>
  <c r="M39" i="4" s="1"/>
  <c r="M40" i="4" s="1"/>
  <c r="M41" i="4" s="1"/>
  <c r="M42" i="4" s="1"/>
  <c r="M43" i="4" s="1"/>
  <c r="O51" i="1"/>
  <c r="O53" i="1"/>
  <c r="O58" i="1" s="1"/>
  <c r="F6" i="2" l="1"/>
  <c r="F7" i="2"/>
  <c r="F8" i="2"/>
  <c r="F9" i="2"/>
  <c r="F14" i="2"/>
  <c r="F15" i="2"/>
  <c r="F16" i="2"/>
  <c r="F5" i="2"/>
  <c r="H5" i="2" s="1"/>
  <c r="E11" i="2"/>
  <c r="F11" i="2" s="1"/>
  <c r="E12" i="2"/>
  <c r="F12" i="2" s="1"/>
  <c r="E13" i="2"/>
  <c r="F13" i="2" s="1"/>
  <c r="E10" i="2"/>
  <c r="F10" i="2" s="1"/>
  <c r="H6" i="2" l="1"/>
  <c r="H7" i="2" s="1"/>
  <c r="H8" i="2" s="1"/>
  <c r="H9" i="2" s="1"/>
  <c r="H10" i="2" s="1"/>
  <c r="H11" i="2" s="1"/>
  <c r="H12" i="2" s="1"/>
  <c r="H13" i="2" s="1"/>
  <c r="B8" i="2"/>
  <c r="B9" i="2"/>
  <c r="B10" i="2"/>
  <c r="B11" i="2"/>
  <c r="B12" i="2"/>
  <c r="B13" i="2"/>
  <c r="B14" i="2"/>
  <c r="B15" i="2"/>
  <c r="B16" i="2"/>
  <c r="B7" i="2"/>
  <c r="C5" i="2"/>
  <c r="B6" i="2"/>
  <c r="H14" i="2" l="1"/>
  <c r="H15" i="2" s="1"/>
  <c r="H16" i="2" s="1"/>
  <c r="G18" i="2"/>
  <c r="N37" i="1"/>
  <c r="G19" i="2" l="1"/>
  <c r="G20" i="2" s="1"/>
  <c r="M49" i="1"/>
  <c r="J48" i="1"/>
  <c r="L44" i="1"/>
  <c r="G21" i="2" l="1"/>
  <c r="H25" i="2" s="1"/>
  <c r="E36" i="1"/>
  <c r="D36" i="1"/>
  <c r="E35" i="1"/>
  <c r="D35" i="1"/>
  <c r="F34" i="1"/>
  <c r="J34" i="1" s="1"/>
  <c r="E34" i="1"/>
  <c r="D34" i="1"/>
  <c r="E33" i="1"/>
  <c r="D33" i="1"/>
  <c r="E32" i="1"/>
  <c r="D32" i="1"/>
  <c r="F35" i="1" l="1"/>
  <c r="J35" i="1" s="1"/>
  <c r="F36" i="1"/>
  <c r="J36" i="1" s="1"/>
  <c r="F33" i="1"/>
  <c r="J33" i="1" s="1"/>
  <c r="F32" i="1"/>
  <c r="J32" i="1" s="1"/>
  <c r="I25" i="2"/>
  <c r="H26" i="2"/>
  <c r="H29" i="2"/>
  <c r="G22" i="2"/>
  <c r="F21" i="1"/>
  <c r="F43" i="1" l="1"/>
  <c r="F45" i="1" s="1"/>
  <c r="F47" i="1" s="1"/>
  <c r="F49" i="1" s="1"/>
  <c r="F51" i="1" s="1"/>
  <c r="J44" i="1"/>
  <c r="M44" i="1" s="1"/>
  <c r="M32" i="1"/>
  <c r="M33" i="1" s="1"/>
  <c r="M34" i="1" s="1"/>
  <c r="M35" i="1" s="1"/>
  <c r="M36" i="1" s="1"/>
  <c r="J18" i="1"/>
  <c r="E15" i="1"/>
  <c r="D15" i="1"/>
  <c r="E14" i="1"/>
  <c r="D14" i="1"/>
  <c r="E13" i="1"/>
  <c r="D13" i="1"/>
  <c r="E12" i="1"/>
  <c r="D12" i="1"/>
  <c r="E11" i="1"/>
  <c r="D11" i="1"/>
  <c r="F11" i="1" s="1"/>
  <c r="F12" i="1" l="1"/>
  <c r="F14" i="1"/>
  <c r="F13" i="1"/>
  <c r="M37" i="1"/>
  <c r="M38" i="1" s="1"/>
  <c r="M39" i="1" s="1"/>
  <c r="M40" i="1" s="1"/>
  <c r="M41" i="1" s="1"/>
  <c r="M42" i="1" s="1"/>
  <c r="M43" i="1" s="1"/>
  <c r="O36" i="1"/>
  <c r="F15" i="1"/>
  <c r="F16" i="1" l="1"/>
  <c r="F18" i="1" s="1"/>
  <c r="F19" i="1" s="1"/>
  <c r="F20" i="1" s="1"/>
  <c r="F22" i="1" s="1"/>
  <c r="F24" i="1" s="1"/>
</calcChain>
</file>

<file path=xl/comments1.xml><?xml version="1.0" encoding="utf-8"?>
<comments xmlns="http://schemas.openxmlformats.org/spreadsheetml/2006/main">
  <authors>
    <author>reinaldo</author>
  </authors>
  <commentList>
    <comment ref="I8" authorId="0">
      <text>
        <r>
          <rPr>
            <b/>
            <sz val="9"/>
            <color indexed="81"/>
            <rFont val="Tahoma"/>
            <charset val="1"/>
          </rPr>
          <t>reinaldo:</t>
        </r>
        <r>
          <rPr>
            <sz val="9"/>
            <color indexed="81"/>
            <rFont val="Tahoma"/>
            <charset val="1"/>
          </rPr>
          <t xml:space="preserve">
30/06/2016</t>
        </r>
      </text>
    </comment>
  </commentList>
</comments>
</file>

<file path=xl/sharedStrings.xml><?xml version="1.0" encoding="utf-8"?>
<sst xmlns="http://schemas.openxmlformats.org/spreadsheetml/2006/main" count="74" uniqueCount="29">
  <si>
    <t>aluguel</t>
  </si>
  <si>
    <t xml:space="preserve">multa </t>
  </si>
  <si>
    <t>juros</t>
  </si>
  <si>
    <t>total</t>
  </si>
  <si>
    <t>honorario de cobrança</t>
  </si>
  <si>
    <t>TOTAL</t>
  </si>
  <si>
    <t>12º ALUGUEL</t>
  </si>
  <si>
    <t>ENTRADA</t>
  </si>
  <si>
    <t>PARCELAS</t>
  </si>
  <si>
    <t>Total</t>
  </si>
  <si>
    <t xml:space="preserve">Pagou </t>
  </si>
  <si>
    <t>acordo</t>
  </si>
  <si>
    <t>PAGO</t>
  </si>
  <si>
    <t>SALDO</t>
  </si>
  <si>
    <t>MULTA</t>
  </si>
  <si>
    <t>Total dos Débitos</t>
  </si>
  <si>
    <t>Valor Total a  Pagar</t>
  </si>
  <si>
    <t>Debitos Vencindos</t>
  </si>
  <si>
    <t>Devitos a Vencer</t>
  </si>
  <si>
    <t xml:space="preserve">Honorário Advocativos de Cobrança </t>
  </si>
  <si>
    <t>Parcelamento</t>
  </si>
  <si>
    <t>des semanas</t>
  </si>
  <si>
    <t>data pagto</t>
  </si>
  <si>
    <t/>
  </si>
  <si>
    <t>subtotal</t>
  </si>
  <si>
    <t>confissão de divida</t>
  </si>
  <si>
    <t>500 por semana toda sexta-feira</t>
  </si>
  <si>
    <t>confirmado via telefone magalhaes</t>
  </si>
  <si>
    <t>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</si>
</sst>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14" fontId="0" fillId="0" borderId="0" xfId="0" applyNumberFormat="1"/>
    <xf numFmtId="43" fontId="0" fillId="0" borderId="0" xfId="1" applyFont="1"/>
    <xf numFmtId="43" fontId="0" fillId="0" borderId="0" xfId="0" applyNumberFormat="1"/>
    <xf numFmtId="9" fontId="0" fillId="0" borderId="0" xfId="0" applyNumberFormat="1"/>
    <xf numFmtId="0" fontId="2" fillId="0" borderId="0" xfId="0" applyFont="1"/>
    <xf numFmtId="43" fontId="2" fillId="0" borderId="0" xfId="0" applyNumberFormat="1" applyFont="1"/>
    <xf numFmtId="0" fontId="0" fillId="0" borderId="1" xfId="0" applyBorder="1"/>
    <xf numFmtId="14" fontId="0" fillId="0" borderId="1" xfId="0" applyNumberFormat="1" applyBorder="1"/>
    <xf numFmtId="43" fontId="0" fillId="0" borderId="1" xfId="1" applyFont="1" applyBorder="1"/>
    <xf numFmtId="0" fontId="0" fillId="0" borderId="2" xfId="0" applyBorder="1"/>
    <xf numFmtId="43" fontId="0" fillId="0" borderId="3" xfId="0" applyNumberFormat="1" applyBorder="1"/>
    <xf numFmtId="0" fontId="0" fillId="0" borderId="4" xfId="0" applyBorder="1"/>
    <xf numFmtId="14" fontId="0" fillId="0" borderId="5" xfId="0" applyNumberFormat="1" applyBorder="1"/>
    <xf numFmtId="43" fontId="0" fillId="0" borderId="5" xfId="1" applyFont="1" applyBorder="1"/>
    <xf numFmtId="0" fontId="0" fillId="0" borderId="5" xfId="0" applyBorder="1"/>
    <xf numFmtId="43" fontId="0" fillId="0" borderId="6" xfId="0" applyNumberFormat="1" applyBorder="1"/>
    <xf numFmtId="0" fontId="0" fillId="0" borderId="7" xfId="0" applyBorder="1"/>
    <xf numFmtId="14" fontId="0" fillId="0" borderId="8" xfId="0" applyNumberFormat="1" applyBorder="1"/>
    <xf numFmtId="43" fontId="0" fillId="0" borderId="8" xfId="1" applyFont="1" applyBorder="1"/>
    <xf numFmtId="0" fontId="0" fillId="0" borderId="8" xfId="0" applyBorder="1"/>
    <xf numFmtId="43" fontId="0" fillId="0" borderId="9" xfId="0" applyNumberFormat="1" applyBorder="1"/>
    <xf numFmtId="43" fontId="0" fillId="0" borderId="3" xfId="1" applyFont="1" applyBorder="1"/>
    <xf numFmtId="43" fontId="0" fillId="0" borderId="1" xfId="0" applyNumberFormat="1" applyBorder="1"/>
    <xf numFmtId="43" fontId="0" fillId="0" borderId="13" xfId="1" applyFont="1" applyBorder="1"/>
    <xf numFmtId="43" fontId="2" fillId="0" borderId="12" xfId="1" applyFont="1" applyBorder="1"/>
    <xf numFmtId="43" fontId="0" fillId="0" borderId="23" xfId="1" applyFont="1" applyBorder="1"/>
    <xf numFmtId="43" fontId="2" fillId="0" borderId="23" xfId="1" applyFont="1" applyBorder="1"/>
    <xf numFmtId="43" fontId="0" fillId="2" borderId="1" xfId="1" applyFont="1" applyFill="1" applyBorder="1"/>
    <xf numFmtId="0" fontId="0" fillId="0" borderId="0" xfId="0" quotePrefix="1"/>
    <xf numFmtId="43" fontId="0" fillId="0" borderId="0" xfId="1" applyFont="1" applyFill="1" applyBorder="1"/>
    <xf numFmtId="17" fontId="0" fillId="0" borderId="0" xfId="0" applyNumberFormat="1"/>
    <xf numFmtId="16" fontId="0" fillId="0" borderId="0" xfId="0" applyNumberFormat="1"/>
    <xf numFmtId="43" fontId="0" fillId="0" borderId="24" xfId="0" applyNumberFormat="1" applyFill="1" applyBorder="1"/>
    <xf numFmtId="14" fontId="5" fillId="0" borderId="25" xfId="0" applyNumberFormat="1" applyFont="1" applyBorder="1" applyAlignment="1">
      <alignment horizontal="center" vertical="center"/>
    </xf>
    <xf numFmtId="43" fontId="5" fillId="0" borderId="26" xfId="1" applyFont="1" applyBorder="1" applyAlignment="1">
      <alignment horizontal="right" vertical="center"/>
    </xf>
    <xf numFmtId="43" fontId="5" fillId="0" borderId="27" xfId="1" applyFont="1" applyFill="1" applyBorder="1" applyAlignment="1">
      <alignment horizontal="right" vertic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20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14" fontId="0" fillId="0" borderId="14" xfId="0" applyNumberFormat="1" applyBorder="1" applyAlignment="1">
      <alignment horizontal="left"/>
    </xf>
    <xf numFmtId="14" fontId="0" fillId="0" borderId="15" xfId="0" applyNumberFormat="1" applyBorder="1" applyAlignment="1">
      <alignment horizontal="left"/>
    </xf>
    <xf numFmtId="14" fontId="0" fillId="0" borderId="16" xfId="0" applyNumberFormat="1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542925</xdr:colOff>
      <xdr:row>5</xdr:row>
      <xdr:rowOff>123825</xdr:rowOff>
    </xdr:from>
    <xdr:to>
      <xdr:col>17</xdr:col>
      <xdr:colOff>342900</xdr:colOff>
      <xdr:row>18</xdr:row>
      <xdr:rowOff>85725</xdr:rowOff>
    </xdr:to>
    <xdr:sp macro="" textlink="">
      <xdr:nvSpPr>
        <xdr:cNvPr id="2" name="CaixaDeTexto 1"/>
        <xdr:cNvSpPr txBox="1"/>
      </xdr:nvSpPr>
      <xdr:spPr>
        <a:xfrm>
          <a:off x="7400925" y="1076325"/>
          <a:ext cx="4505325" cy="2438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/>
            <a:t>entrei</a:t>
          </a:r>
          <a:r>
            <a:rPr lang="pt-BR" sz="1100" baseline="0"/>
            <a:t> em contato hoje dia 23/09 as 16:18, falou que o irmao ficou de tentar emprestar o valor, e sugeriu um acordo caso não consiga efetuar o deposito de efetuar o deposito de R$ 1.000 em 03/10 e o valor do Aluguel R$ 640,00 no dia 16/10</a:t>
          </a:r>
        </a:p>
        <a:p>
          <a:r>
            <a:rPr lang="pt-BR" sz="1100" baseline="0"/>
            <a:t>- Prôpus a ele que nos indicasse um avalista para que possamos adicionar na confissão de divida.</a:t>
          </a:r>
          <a:endParaRPr lang="pt-BR" sz="1100"/>
        </a:p>
      </xdr:txBody>
    </xdr:sp>
    <xdr:clientData/>
  </xdr:twoCellAnchor>
  <xdr:twoCellAnchor>
    <xdr:from>
      <xdr:col>4</xdr:col>
      <xdr:colOff>295275</xdr:colOff>
      <xdr:row>49</xdr:row>
      <xdr:rowOff>133350</xdr:rowOff>
    </xdr:from>
    <xdr:to>
      <xdr:col>12</xdr:col>
      <xdr:colOff>85725</xdr:colOff>
      <xdr:row>56</xdr:row>
      <xdr:rowOff>57150</xdr:rowOff>
    </xdr:to>
    <xdr:sp macro="" textlink="">
      <xdr:nvSpPr>
        <xdr:cNvPr id="3" name="CaixaDeTexto 2"/>
        <xdr:cNvSpPr txBox="1"/>
      </xdr:nvSpPr>
      <xdr:spPr>
        <a:xfrm>
          <a:off x="3000375" y="9496425"/>
          <a:ext cx="5191125" cy="1257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/>
            <a:t>ACordo</a:t>
          </a:r>
        </a:p>
        <a:p>
          <a:r>
            <a:rPr lang="pt-BR" sz="1100"/>
            <a:t>R$ 1.000,00 no dia 04/10 dia 16/10 Aluguel do mes r$ 640,00</a:t>
          </a:r>
        </a:p>
        <a:p>
          <a:r>
            <a:rPr lang="pt-BR" sz="1100"/>
            <a:t>R$ 04/11 1.150,00 +  </a:t>
          </a:r>
        </a:p>
        <a:p>
          <a:r>
            <a:rPr lang="pt-BR" sz="1100"/>
            <a:t>R$ 04/ 12 1.150,00 20/12 1.150,00</a:t>
          </a:r>
        </a:p>
        <a:p>
          <a:endParaRPr lang="pt-BR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542925</xdr:colOff>
      <xdr:row>5</xdr:row>
      <xdr:rowOff>123825</xdr:rowOff>
    </xdr:from>
    <xdr:to>
      <xdr:col>17</xdr:col>
      <xdr:colOff>342900</xdr:colOff>
      <xdr:row>18</xdr:row>
      <xdr:rowOff>85725</xdr:rowOff>
    </xdr:to>
    <xdr:sp macro="" textlink="">
      <xdr:nvSpPr>
        <xdr:cNvPr id="3" name="CaixaDeTexto 2"/>
        <xdr:cNvSpPr txBox="1"/>
      </xdr:nvSpPr>
      <xdr:spPr>
        <a:xfrm>
          <a:off x="7400925" y="1076325"/>
          <a:ext cx="4505325" cy="2438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/>
            <a:t>entrei</a:t>
          </a:r>
          <a:r>
            <a:rPr lang="pt-BR" sz="1100" baseline="0"/>
            <a:t> em contato hoje dia 23/09 as 16:18, falou que o irmao ficou de tentar emprestar o valor, e sugeriu um acordo caso não consiga efetuar o deposito de efetuar o deposito de R$ 1.000 em 03/10 e o valor do Aluguel R$ 640,00 no dia 16/10</a:t>
          </a:r>
        </a:p>
        <a:p>
          <a:r>
            <a:rPr lang="pt-BR" sz="1100" baseline="0"/>
            <a:t>- Prôpus a ele que nos indicasse um avalista para que possamos adicionar na confissão de divida.</a:t>
          </a:r>
          <a:endParaRPr lang="pt-BR" sz="1100"/>
        </a:p>
      </xdr:txBody>
    </xdr:sp>
    <xdr:clientData/>
  </xdr:twoCellAnchor>
  <xdr:twoCellAnchor>
    <xdr:from>
      <xdr:col>4</xdr:col>
      <xdr:colOff>295275</xdr:colOff>
      <xdr:row>49</xdr:row>
      <xdr:rowOff>133350</xdr:rowOff>
    </xdr:from>
    <xdr:to>
      <xdr:col>12</xdr:col>
      <xdr:colOff>85725</xdr:colOff>
      <xdr:row>56</xdr:row>
      <xdr:rowOff>57150</xdr:rowOff>
    </xdr:to>
    <xdr:sp macro="" textlink="">
      <xdr:nvSpPr>
        <xdr:cNvPr id="2" name="CaixaDeTexto 1"/>
        <xdr:cNvSpPr txBox="1"/>
      </xdr:nvSpPr>
      <xdr:spPr>
        <a:xfrm>
          <a:off x="3000375" y="9496425"/>
          <a:ext cx="5191125" cy="1257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/>
            <a:t>ACordo</a:t>
          </a:r>
        </a:p>
        <a:p>
          <a:r>
            <a:rPr lang="pt-BR" sz="1100"/>
            <a:t>R$ 1.000,00 no dia 04/10 dia 16/10 Aluguel do mes r$ 640,00</a:t>
          </a:r>
        </a:p>
        <a:p>
          <a:r>
            <a:rPr lang="pt-BR" sz="1100"/>
            <a:t>R$ 04/11 1.150,00 +  </a:t>
          </a:r>
        </a:p>
        <a:p>
          <a:r>
            <a:rPr lang="pt-BR" sz="1100"/>
            <a:t>R$ 04/ 12 1.150,00 20/12 1.150,00</a:t>
          </a:r>
        </a:p>
        <a:p>
          <a:endParaRPr lang="pt-B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R58"/>
  <sheetViews>
    <sheetView tabSelected="1" topLeftCell="A28" workbookViewId="0">
      <selection activeCell="F40" sqref="F40"/>
    </sheetView>
  </sheetViews>
  <sheetFormatPr defaultRowHeight="15" x14ac:dyDescent="0.25"/>
  <cols>
    <col min="1" max="1" width="11.5703125" bestFit="1" customWidth="1"/>
    <col min="2" max="2" width="10.7109375" bestFit="1" customWidth="1"/>
    <col min="6" max="6" width="10.5703125" bestFit="1" customWidth="1"/>
    <col min="7" max="7" width="12.140625" bestFit="1" customWidth="1"/>
    <col min="9" max="9" width="10.7109375" bestFit="1" customWidth="1"/>
    <col min="10" max="10" width="11.5703125" bestFit="1" customWidth="1"/>
    <col min="12" max="12" width="9.5703125" bestFit="1" customWidth="1"/>
    <col min="13" max="13" width="10.5703125" bestFit="1" customWidth="1"/>
    <col min="14" max="15" width="10.7109375" bestFit="1" customWidth="1"/>
    <col min="17" max="18" width="10.7109375" bestFit="1" customWidth="1"/>
  </cols>
  <sheetData>
    <row r="10" spans="1:10" x14ac:dyDescent="0.25">
      <c r="C10" t="s">
        <v>0</v>
      </c>
      <c r="D10" t="s">
        <v>1</v>
      </c>
      <c r="E10" t="s">
        <v>2</v>
      </c>
      <c r="F10" t="s">
        <v>3</v>
      </c>
    </row>
    <row r="11" spans="1:10" x14ac:dyDescent="0.25">
      <c r="A11" s="1">
        <v>42576</v>
      </c>
      <c r="B11" s="1">
        <v>42445</v>
      </c>
      <c r="C11" s="2">
        <v>640</v>
      </c>
      <c r="D11" s="2">
        <f>C11*0.1</f>
        <v>64</v>
      </c>
      <c r="E11" s="2">
        <f>((A11-B11)*(0.01/30))*C11</f>
        <v>27.946666666666665</v>
      </c>
      <c r="F11" s="2">
        <f t="shared" ref="F11:F15" si="0">SUM(C11:E11)</f>
        <v>731.94666666666672</v>
      </c>
      <c r="G11" t="s">
        <v>6</v>
      </c>
    </row>
    <row r="12" spans="1:10" x14ac:dyDescent="0.25">
      <c r="A12" s="1">
        <v>42576</v>
      </c>
      <c r="B12" s="1">
        <v>42476</v>
      </c>
      <c r="C12" s="2">
        <v>640</v>
      </c>
      <c r="D12" s="2">
        <f t="shared" ref="D12:D15" si="1">C12*0.1</f>
        <v>64</v>
      </c>
      <c r="E12" s="2">
        <f t="shared" ref="E12:E15" si="2">((A12-B12)*(0.01/30))*C12</f>
        <v>21.333333333333332</v>
      </c>
      <c r="F12" s="2">
        <f t="shared" si="0"/>
        <v>725.33333333333337</v>
      </c>
    </row>
    <row r="13" spans="1:10" x14ac:dyDescent="0.25">
      <c r="A13" s="1">
        <v>42576</v>
      </c>
      <c r="B13" s="1">
        <v>42506</v>
      </c>
      <c r="C13" s="2">
        <v>640</v>
      </c>
      <c r="D13" s="2">
        <f t="shared" si="1"/>
        <v>64</v>
      </c>
      <c r="E13" s="2">
        <f t="shared" si="2"/>
        <v>14.933333333333332</v>
      </c>
      <c r="F13" s="2">
        <f t="shared" si="0"/>
        <v>718.93333333333328</v>
      </c>
    </row>
    <row r="14" spans="1:10" x14ac:dyDescent="0.25">
      <c r="A14" s="1">
        <v>42576</v>
      </c>
      <c r="B14" s="1">
        <v>42537</v>
      </c>
      <c r="C14" s="2">
        <v>640</v>
      </c>
      <c r="D14" s="2">
        <f t="shared" si="1"/>
        <v>64</v>
      </c>
      <c r="E14" s="2">
        <f t="shared" si="2"/>
        <v>8.32</v>
      </c>
      <c r="F14" s="2">
        <f t="shared" si="0"/>
        <v>712.32</v>
      </c>
    </row>
    <row r="15" spans="1:10" x14ac:dyDescent="0.25">
      <c r="A15" s="1">
        <v>42576</v>
      </c>
      <c r="B15" s="1">
        <v>42567</v>
      </c>
      <c r="C15" s="2">
        <v>640</v>
      </c>
      <c r="D15" s="2">
        <f t="shared" si="1"/>
        <v>64</v>
      </c>
      <c r="E15" s="2">
        <f t="shared" si="2"/>
        <v>1.92</v>
      </c>
      <c r="F15" s="2">
        <f t="shared" si="0"/>
        <v>705.92</v>
      </c>
    </row>
    <row r="16" spans="1:10" x14ac:dyDescent="0.25">
      <c r="A16" t="s">
        <v>3</v>
      </c>
      <c r="F16" s="3">
        <f>SUM(F11:F15)</f>
        <v>3594.4533333333338</v>
      </c>
      <c r="J16" s="2">
        <v>200000</v>
      </c>
    </row>
    <row r="17" spans="1:18" x14ac:dyDescent="0.25">
      <c r="A17" t="s">
        <v>4</v>
      </c>
      <c r="E17" s="4">
        <v>0.1</v>
      </c>
      <c r="F17" s="3">
        <v>0</v>
      </c>
    </row>
    <row r="18" spans="1:18" x14ac:dyDescent="0.25">
      <c r="A18" s="5" t="s">
        <v>5</v>
      </c>
      <c r="B18" s="5"/>
      <c r="C18" s="5"/>
      <c r="D18" s="5"/>
      <c r="E18" s="5"/>
      <c r="F18" s="6">
        <f>SUM(F16:F17)</f>
        <v>3594.4533333333338</v>
      </c>
      <c r="I18">
        <v>10</v>
      </c>
      <c r="J18" s="3">
        <f>J16/I18</f>
        <v>20000</v>
      </c>
    </row>
    <row r="19" spans="1:18" x14ac:dyDescent="0.25">
      <c r="A19" t="s">
        <v>7</v>
      </c>
      <c r="F19" s="3">
        <f>F18*0.3</f>
        <v>1078.336</v>
      </c>
    </row>
    <row r="20" spans="1:18" x14ac:dyDescent="0.25">
      <c r="A20" s="3" t="s">
        <v>8</v>
      </c>
      <c r="F20" s="3">
        <f>F18-F19</f>
        <v>2516.1173333333336</v>
      </c>
    </row>
    <row r="21" spans="1:18" x14ac:dyDescent="0.25">
      <c r="F21">
        <f>5</f>
        <v>5</v>
      </c>
    </row>
    <row r="22" spans="1:18" x14ac:dyDescent="0.25">
      <c r="F22" s="3">
        <f>F20/F21</f>
        <v>503.2234666666667</v>
      </c>
      <c r="G22" s="2"/>
    </row>
    <row r="23" spans="1:18" x14ac:dyDescent="0.25">
      <c r="F23">
        <v>640</v>
      </c>
    </row>
    <row r="24" spans="1:18" x14ac:dyDescent="0.25">
      <c r="D24" t="s">
        <v>9</v>
      </c>
      <c r="F24" s="3">
        <f>SUM(F22:F23)</f>
        <v>1143.2234666666668</v>
      </c>
    </row>
    <row r="26" spans="1:18" x14ac:dyDescent="0.25">
      <c r="A26" t="s">
        <v>10</v>
      </c>
    </row>
    <row r="27" spans="1:18" x14ac:dyDescent="0.25">
      <c r="L27" s="3"/>
    </row>
    <row r="30" spans="1:18" ht="15.75" thickBot="1" x14ac:dyDescent="0.3"/>
    <row r="31" spans="1:18" ht="15.75" thickBot="1" x14ac:dyDescent="0.3">
      <c r="C31" t="s">
        <v>0</v>
      </c>
      <c r="D31" t="s">
        <v>1</v>
      </c>
      <c r="E31" t="s">
        <v>2</v>
      </c>
      <c r="F31" t="s">
        <v>3</v>
      </c>
      <c r="H31" s="37" t="s">
        <v>11</v>
      </c>
      <c r="I31" s="38"/>
      <c r="J31" s="38"/>
      <c r="K31" s="38"/>
      <c r="L31" s="38"/>
      <c r="M31" s="39"/>
      <c r="N31" s="1">
        <v>42618</v>
      </c>
      <c r="P31">
        <v>1</v>
      </c>
      <c r="Q31" s="1">
        <v>42416</v>
      </c>
      <c r="R31" s="1">
        <v>42444</v>
      </c>
    </row>
    <row r="32" spans="1:18" x14ac:dyDescent="0.25">
      <c r="A32" s="1">
        <v>42703</v>
      </c>
      <c r="B32" s="1">
        <v>42445</v>
      </c>
      <c r="C32" s="2">
        <v>640</v>
      </c>
      <c r="D32" s="2">
        <f>C32*0.1</f>
        <v>64</v>
      </c>
      <c r="E32" s="2">
        <f>((A32-B32)*(0.01/30))*C32</f>
        <v>55.039999999999992</v>
      </c>
      <c r="F32" s="2">
        <f t="shared" ref="F32:F36" si="3">SUM(C32:E32)</f>
        <v>759.04</v>
      </c>
      <c r="G32" t="s">
        <v>6</v>
      </c>
      <c r="H32" s="17">
        <v>1</v>
      </c>
      <c r="I32" s="18">
        <v>42445</v>
      </c>
      <c r="J32" s="19">
        <f>F32</f>
        <v>759.04</v>
      </c>
      <c r="K32" s="20"/>
      <c r="L32" s="20">
        <v>0</v>
      </c>
      <c r="M32" s="21">
        <f>J32+L32</f>
        <v>759.04</v>
      </c>
      <c r="P32">
        <v>2</v>
      </c>
      <c r="Q32" s="1">
        <v>42445</v>
      </c>
      <c r="R32" s="1">
        <v>42475</v>
      </c>
    </row>
    <row r="33" spans="1:18" x14ac:dyDescent="0.25">
      <c r="A33" s="1">
        <v>42703</v>
      </c>
      <c r="B33" s="1">
        <v>42476</v>
      </c>
      <c r="C33" s="2">
        <v>640</v>
      </c>
      <c r="D33" s="2">
        <f t="shared" ref="D33:D36" si="4">C33*0.1</f>
        <v>64</v>
      </c>
      <c r="E33" s="2">
        <f t="shared" ref="E33:E36" si="5">((A33-B33)*(0.01/30))*C33</f>
        <v>48.426666666666662</v>
      </c>
      <c r="F33" s="2">
        <f t="shared" si="3"/>
        <v>752.42666666666662</v>
      </c>
      <c r="H33" s="10">
        <v>2</v>
      </c>
      <c r="I33" s="8">
        <v>42476</v>
      </c>
      <c r="J33" s="9">
        <f t="shared" ref="J33:J42" si="6">F33</f>
        <v>752.42666666666662</v>
      </c>
      <c r="K33" s="7"/>
      <c r="L33" s="7">
        <v>0</v>
      </c>
      <c r="M33" s="11">
        <f>M32+J33+L33</f>
        <v>1511.4666666666667</v>
      </c>
      <c r="P33">
        <v>3</v>
      </c>
      <c r="Q33" s="1">
        <v>42476</v>
      </c>
      <c r="R33" s="1">
        <v>42505</v>
      </c>
    </row>
    <row r="34" spans="1:18" x14ac:dyDescent="0.25">
      <c r="A34" s="1">
        <v>42703</v>
      </c>
      <c r="B34" s="1">
        <v>42506</v>
      </c>
      <c r="C34" s="2">
        <v>640</v>
      </c>
      <c r="D34" s="2">
        <f t="shared" si="4"/>
        <v>64</v>
      </c>
      <c r="E34" s="2">
        <f t="shared" si="5"/>
        <v>42.026666666666664</v>
      </c>
      <c r="F34" s="2">
        <f t="shared" si="3"/>
        <v>746.02666666666664</v>
      </c>
      <c r="H34" s="10">
        <v>3</v>
      </c>
      <c r="I34" s="8">
        <v>42506</v>
      </c>
      <c r="J34" s="9">
        <f t="shared" si="6"/>
        <v>746.02666666666664</v>
      </c>
      <c r="K34" s="7"/>
      <c r="L34" s="7">
        <v>0</v>
      </c>
      <c r="M34" s="11">
        <f t="shared" ref="M34:M43" si="7">M33+J34+L34</f>
        <v>2257.4933333333333</v>
      </c>
      <c r="P34">
        <v>4</v>
      </c>
      <c r="Q34" s="1">
        <v>42506</v>
      </c>
      <c r="R34" s="1">
        <v>42536</v>
      </c>
    </row>
    <row r="35" spans="1:18" x14ac:dyDescent="0.25">
      <c r="A35" s="1">
        <v>42703</v>
      </c>
      <c r="B35" s="1">
        <v>42537</v>
      </c>
      <c r="C35" s="2">
        <v>640</v>
      </c>
      <c r="D35" s="2">
        <f t="shared" si="4"/>
        <v>64</v>
      </c>
      <c r="E35" s="2">
        <f t="shared" si="5"/>
        <v>35.413333333333334</v>
      </c>
      <c r="F35" s="2">
        <f t="shared" si="3"/>
        <v>739.4133333333333</v>
      </c>
      <c r="H35" s="10">
        <v>4</v>
      </c>
      <c r="I35" s="8">
        <v>42537</v>
      </c>
      <c r="J35" s="9">
        <f t="shared" si="6"/>
        <v>739.4133333333333</v>
      </c>
      <c r="K35" s="7"/>
      <c r="L35" s="7">
        <v>0</v>
      </c>
      <c r="M35" s="11">
        <f t="shared" si="7"/>
        <v>2996.9066666666668</v>
      </c>
      <c r="P35">
        <v>5</v>
      </c>
      <c r="Q35" s="1">
        <v>42537</v>
      </c>
      <c r="R35" s="1">
        <v>42566</v>
      </c>
    </row>
    <row r="36" spans="1:18" x14ac:dyDescent="0.25">
      <c r="A36" s="1">
        <v>42703</v>
      </c>
      <c r="B36" s="1">
        <v>42567</v>
      </c>
      <c r="C36" s="2">
        <v>640</v>
      </c>
      <c r="D36" s="2">
        <f t="shared" si="4"/>
        <v>64</v>
      </c>
      <c r="E36" s="2">
        <f t="shared" si="5"/>
        <v>29.013333333333332</v>
      </c>
      <c r="F36" s="2">
        <f t="shared" si="3"/>
        <v>733.01333333333332</v>
      </c>
      <c r="H36" s="10">
        <v>5</v>
      </c>
      <c r="I36" s="8">
        <v>42567</v>
      </c>
      <c r="J36" s="9">
        <f t="shared" si="6"/>
        <v>733.01333333333332</v>
      </c>
      <c r="K36" s="7"/>
      <c r="L36" s="7">
        <v>0</v>
      </c>
      <c r="M36" s="11">
        <f t="shared" si="7"/>
        <v>3729.92</v>
      </c>
      <c r="N36">
        <v>640</v>
      </c>
      <c r="O36" s="3">
        <f>M36-N36</f>
        <v>3089.92</v>
      </c>
      <c r="P36">
        <v>6</v>
      </c>
      <c r="Q36" s="1">
        <v>42567</v>
      </c>
      <c r="R36" s="1">
        <v>42597</v>
      </c>
    </row>
    <row r="37" spans="1:18" x14ac:dyDescent="0.25">
      <c r="A37" s="1">
        <v>42703</v>
      </c>
      <c r="B37" s="1">
        <v>42598</v>
      </c>
      <c r="C37" s="2">
        <v>640</v>
      </c>
      <c r="D37" s="2">
        <f t="shared" ref="D37:D40" si="8">C37*0.1</f>
        <v>64</v>
      </c>
      <c r="E37" s="2">
        <f t="shared" ref="E37:E40" si="9">((A37-B37)*(0.01/30))*C37</f>
        <v>22.4</v>
      </c>
      <c r="F37" s="2">
        <f t="shared" ref="F37:F40" si="10">SUM(C37:E37)</f>
        <v>726.4</v>
      </c>
      <c r="H37" s="10">
        <v>6</v>
      </c>
      <c r="I37" s="8">
        <v>42598</v>
      </c>
      <c r="J37" s="9">
        <f t="shared" si="6"/>
        <v>726.4</v>
      </c>
      <c r="K37" s="7">
        <v>1</v>
      </c>
      <c r="L37" s="28">
        <v>-1000</v>
      </c>
      <c r="M37" s="22">
        <f t="shared" si="7"/>
        <v>3456.3199999999997</v>
      </c>
      <c r="N37">
        <f>640-1000</f>
        <v>-360</v>
      </c>
      <c r="O37" s="1"/>
      <c r="P37">
        <v>7</v>
      </c>
      <c r="Q37" s="1">
        <v>42598</v>
      </c>
      <c r="R37" s="1">
        <v>42628</v>
      </c>
    </row>
    <row r="38" spans="1:18" x14ac:dyDescent="0.25">
      <c r="A38" s="1">
        <v>42703</v>
      </c>
      <c r="B38" s="1">
        <v>42629</v>
      </c>
      <c r="C38" s="2">
        <v>640</v>
      </c>
      <c r="D38" s="2">
        <f t="shared" si="8"/>
        <v>64</v>
      </c>
      <c r="E38" s="2">
        <f t="shared" si="9"/>
        <v>15.786666666666667</v>
      </c>
      <c r="F38" s="2">
        <f t="shared" si="10"/>
        <v>719.78666666666663</v>
      </c>
      <c r="H38" s="10">
        <v>7</v>
      </c>
      <c r="I38" s="8">
        <v>42629</v>
      </c>
      <c r="J38" s="9">
        <f t="shared" si="6"/>
        <v>719.78666666666663</v>
      </c>
      <c r="K38" s="7">
        <v>2</v>
      </c>
      <c r="L38" s="9">
        <v>0</v>
      </c>
      <c r="M38" s="22">
        <f t="shared" si="7"/>
        <v>4176.1066666666666</v>
      </c>
      <c r="P38">
        <v>8</v>
      </c>
      <c r="Q38" s="1">
        <v>42629</v>
      </c>
      <c r="R38" s="1">
        <v>42658</v>
      </c>
    </row>
    <row r="39" spans="1:18" x14ac:dyDescent="0.25">
      <c r="A39" s="1">
        <v>42703</v>
      </c>
      <c r="B39" s="1">
        <v>42659</v>
      </c>
      <c r="C39" s="2">
        <v>640</v>
      </c>
      <c r="D39" s="2">
        <f t="shared" si="8"/>
        <v>64</v>
      </c>
      <c r="E39" s="2">
        <f t="shared" si="9"/>
        <v>9.3866666666666667</v>
      </c>
      <c r="F39" s="2">
        <f t="shared" si="10"/>
        <v>713.38666666666666</v>
      </c>
      <c r="H39" s="10">
        <v>8</v>
      </c>
      <c r="I39" s="8">
        <v>42659</v>
      </c>
      <c r="J39" s="9">
        <f t="shared" si="6"/>
        <v>713.38666666666666</v>
      </c>
      <c r="K39" s="7">
        <v>3</v>
      </c>
      <c r="L39" s="9">
        <v>0</v>
      </c>
      <c r="M39" s="22">
        <f t="shared" si="7"/>
        <v>4889.4933333333329</v>
      </c>
      <c r="N39">
        <v>1</v>
      </c>
      <c r="O39" s="30"/>
      <c r="P39">
        <v>9</v>
      </c>
      <c r="Q39" s="1">
        <v>42659</v>
      </c>
      <c r="R39" s="1">
        <v>42689</v>
      </c>
    </row>
    <row r="40" spans="1:18" x14ac:dyDescent="0.25">
      <c r="A40" s="1">
        <v>42703</v>
      </c>
      <c r="B40" s="1">
        <v>42690</v>
      </c>
      <c r="C40" s="2">
        <v>640</v>
      </c>
      <c r="D40" s="2">
        <f t="shared" si="8"/>
        <v>64</v>
      </c>
      <c r="E40" s="2">
        <f t="shared" si="9"/>
        <v>2.7733333333333334</v>
      </c>
      <c r="F40" s="2">
        <f t="shared" si="10"/>
        <v>706.77333333333331</v>
      </c>
      <c r="H40" s="10">
        <v>9</v>
      </c>
      <c r="I40" s="8">
        <v>42690</v>
      </c>
      <c r="J40" s="9">
        <f t="shared" si="6"/>
        <v>706.77333333333331</v>
      </c>
      <c r="K40" s="7">
        <v>4</v>
      </c>
      <c r="L40" s="9">
        <v>0</v>
      </c>
      <c r="M40" s="22">
        <f t="shared" si="7"/>
        <v>5596.2666666666664</v>
      </c>
      <c r="N40">
        <v>2</v>
      </c>
      <c r="O40" s="3"/>
      <c r="P40">
        <v>10</v>
      </c>
      <c r="Q40" s="1">
        <v>42690</v>
      </c>
      <c r="R40" s="1">
        <v>42719</v>
      </c>
    </row>
    <row r="41" spans="1:18" x14ac:dyDescent="0.25">
      <c r="A41" s="1"/>
      <c r="B41" s="1"/>
      <c r="C41" s="2"/>
      <c r="D41" s="2"/>
      <c r="E41" s="2"/>
      <c r="F41" s="2"/>
      <c r="H41" s="10">
        <v>10</v>
      </c>
      <c r="I41" s="8">
        <v>42720</v>
      </c>
      <c r="J41" s="9">
        <v>0</v>
      </c>
      <c r="K41" s="7">
        <v>5</v>
      </c>
      <c r="L41" s="9">
        <v>0</v>
      </c>
      <c r="M41" s="22">
        <f t="shared" si="7"/>
        <v>5596.2666666666664</v>
      </c>
      <c r="N41">
        <v>3</v>
      </c>
      <c r="O41" s="3"/>
      <c r="P41">
        <v>11</v>
      </c>
      <c r="Q41" s="1">
        <v>42720</v>
      </c>
      <c r="R41" s="1">
        <v>42750</v>
      </c>
    </row>
    <row r="42" spans="1:18" x14ac:dyDescent="0.25">
      <c r="A42" s="1"/>
      <c r="B42" s="1"/>
      <c r="C42" s="2"/>
      <c r="D42" s="2"/>
      <c r="E42" s="2"/>
      <c r="F42" s="2"/>
      <c r="H42" s="10">
        <v>11</v>
      </c>
      <c r="I42" s="8">
        <v>42751</v>
      </c>
      <c r="J42" s="9">
        <f t="shared" si="6"/>
        <v>0</v>
      </c>
      <c r="K42" s="7">
        <v>6</v>
      </c>
      <c r="L42" s="9">
        <v>0</v>
      </c>
      <c r="M42" s="22">
        <f t="shared" si="7"/>
        <v>5596.2666666666664</v>
      </c>
      <c r="N42">
        <v>4</v>
      </c>
      <c r="P42">
        <v>12</v>
      </c>
      <c r="Q42" s="1">
        <v>42751</v>
      </c>
      <c r="R42" s="1">
        <v>42781</v>
      </c>
    </row>
    <row r="43" spans="1:18" ht="15.75" thickBot="1" x14ac:dyDescent="0.3">
      <c r="A43" t="s">
        <v>3</v>
      </c>
      <c r="D43" s="3"/>
      <c r="F43" s="3">
        <f>SUM(F32:F42)</f>
        <v>6596.2666666666664</v>
      </c>
      <c r="G43" s="2"/>
      <c r="H43" s="12">
        <v>12</v>
      </c>
      <c r="I43" s="13">
        <v>42782</v>
      </c>
      <c r="J43" s="14">
        <v>0</v>
      </c>
      <c r="K43" s="15">
        <v>0</v>
      </c>
      <c r="L43" s="15">
        <v>0</v>
      </c>
      <c r="M43" s="16">
        <f t="shared" si="7"/>
        <v>5596.2666666666664</v>
      </c>
      <c r="Q43" s="1"/>
      <c r="R43" s="1"/>
    </row>
    <row r="44" spans="1:18" x14ac:dyDescent="0.25">
      <c r="A44" t="s">
        <v>4</v>
      </c>
      <c r="E44" s="4">
        <v>0.1</v>
      </c>
      <c r="F44" s="3">
        <f>F43*E44</f>
        <v>659.62666666666667</v>
      </c>
      <c r="G44" s="3"/>
      <c r="I44" t="s">
        <v>9</v>
      </c>
      <c r="J44" s="3">
        <f>SUM(J32:J43)</f>
        <v>6596.2666666666664</v>
      </c>
      <c r="L44">
        <f>SUM(L32:L43)</f>
        <v>-1000</v>
      </c>
      <c r="M44" s="3">
        <f>SUM(J44:L44)</f>
        <v>5596.2666666666664</v>
      </c>
      <c r="O44" s="29" t="s">
        <v>23</v>
      </c>
    </row>
    <row r="45" spans="1:18" x14ac:dyDescent="0.25">
      <c r="A45" s="5" t="s">
        <v>5</v>
      </c>
      <c r="B45" s="5"/>
      <c r="C45" s="5"/>
      <c r="D45" s="5"/>
      <c r="E45" s="5"/>
      <c r="F45" s="6">
        <f>SUM(F43:F44)</f>
        <v>7255.8933333333334</v>
      </c>
      <c r="L45" t="s">
        <v>28</v>
      </c>
      <c r="M45" s="3">
        <f>F44</f>
        <v>659.62666666666667</v>
      </c>
    </row>
    <row r="46" spans="1:18" x14ac:dyDescent="0.25">
      <c r="A46" t="s">
        <v>7</v>
      </c>
      <c r="F46" s="3">
        <v>1000</v>
      </c>
      <c r="M46" s="3">
        <f>SUM(M44:M45)</f>
        <v>6255.8933333333334</v>
      </c>
    </row>
    <row r="47" spans="1:18" x14ac:dyDescent="0.25">
      <c r="A47" s="3" t="s">
        <v>8</v>
      </c>
      <c r="F47" s="3">
        <f>F45-F46</f>
        <v>6255.8933333333334</v>
      </c>
    </row>
    <row r="48" spans="1:18" x14ac:dyDescent="0.25">
      <c r="F48">
        <v>7</v>
      </c>
      <c r="J48">
        <f>75-25</f>
        <v>50</v>
      </c>
    </row>
    <row r="49" spans="1:16" x14ac:dyDescent="0.25">
      <c r="F49" s="3">
        <f>F47/F48</f>
        <v>893.69904761904763</v>
      </c>
      <c r="M49">
        <f>102-25</f>
        <v>77</v>
      </c>
    </row>
    <row r="50" spans="1:16" x14ac:dyDescent="0.25">
      <c r="F50">
        <v>640</v>
      </c>
      <c r="O50" t="s">
        <v>25</v>
      </c>
    </row>
    <row r="51" spans="1:16" x14ac:dyDescent="0.25">
      <c r="D51" t="s">
        <v>9</v>
      </c>
      <c r="F51" s="3">
        <f>SUM(F49:F50)</f>
        <v>1533.6990476190476</v>
      </c>
      <c r="O51" s="2">
        <f>6434.45+5.55</f>
        <v>6440</v>
      </c>
      <c r="P51" t="s">
        <v>3</v>
      </c>
    </row>
    <row r="52" spans="1:16" x14ac:dyDescent="0.25">
      <c r="N52" s="31">
        <v>42644</v>
      </c>
      <c r="O52" s="2">
        <v>-1640</v>
      </c>
    </row>
    <row r="53" spans="1:16" x14ac:dyDescent="0.25">
      <c r="A53" t="s">
        <v>10</v>
      </c>
      <c r="O53" s="2">
        <f>SUM(O51:O52)</f>
        <v>4800</v>
      </c>
      <c r="P53" t="s">
        <v>24</v>
      </c>
    </row>
    <row r="54" spans="1:16" x14ac:dyDescent="0.25">
      <c r="N54" s="32">
        <v>42690</v>
      </c>
      <c r="O54" s="2">
        <v>-1200</v>
      </c>
    </row>
    <row r="55" spans="1:16" x14ac:dyDescent="0.25">
      <c r="N55" s="32">
        <v>42708</v>
      </c>
      <c r="O55" s="2">
        <v>-1200</v>
      </c>
    </row>
    <row r="56" spans="1:16" x14ac:dyDescent="0.25">
      <c r="N56" s="32">
        <v>42724</v>
      </c>
      <c r="O56" s="2">
        <v>-1200</v>
      </c>
    </row>
    <row r="57" spans="1:16" x14ac:dyDescent="0.25">
      <c r="N57" s="1">
        <v>42751</v>
      </c>
      <c r="O57" s="2">
        <v>-1200</v>
      </c>
    </row>
    <row r="58" spans="1:16" x14ac:dyDescent="0.25">
      <c r="O58">
        <f>SUM(O53:O57)</f>
        <v>0</v>
      </c>
    </row>
  </sheetData>
  <mergeCells count="1">
    <mergeCell ref="H31:M31"/>
  </mergeCells>
  <pageMargins left="0.511811024" right="0.511811024" top="0.78740157499999996" bottom="0.78740157499999996" header="0.31496062000000002" footer="0.31496062000000002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R58"/>
  <sheetViews>
    <sheetView topLeftCell="A29" workbookViewId="0">
      <selection activeCell="A32" sqref="A32"/>
    </sheetView>
  </sheetViews>
  <sheetFormatPr defaultRowHeight="15" x14ac:dyDescent="0.25"/>
  <cols>
    <col min="1" max="1" width="11.5703125" bestFit="1" customWidth="1"/>
    <col min="2" max="2" width="10.7109375" bestFit="1" customWidth="1"/>
    <col min="6" max="6" width="9.5703125" bestFit="1" customWidth="1"/>
    <col min="7" max="7" width="12.140625" bestFit="1" customWidth="1"/>
    <col min="9" max="9" width="10.7109375" bestFit="1" customWidth="1"/>
    <col min="10" max="10" width="11.5703125" bestFit="1" customWidth="1"/>
    <col min="12" max="12" width="9.5703125" bestFit="1" customWidth="1"/>
    <col min="13" max="13" width="10.5703125" bestFit="1" customWidth="1"/>
    <col min="14" max="15" width="10.7109375" bestFit="1" customWidth="1"/>
    <col min="17" max="18" width="10.7109375" bestFit="1" customWidth="1"/>
  </cols>
  <sheetData>
    <row r="10" spans="1:10" x14ac:dyDescent="0.25">
      <c r="C10" t="s">
        <v>0</v>
      </c>
      <c r="D10" t="s">
        <v>1</v>
      </c>
      <c r="E10" t="s">
        <v>2</v>
      </c>
      <c r="F10" t="s">
        <v>3</v>
      </c>
    </row>
    <row r="11" spans="1:10" x14ac:dyDescent="0.25">
      <c r="A11" s="1">
        <v>42576</v>
      </c>
      <c r="B11" s="1">
        <v>42445</v>
      </c>
      <c r="C11" s="2">
        <v>640</v>
      </c>
      <c r="D11" s="2">
        <f>C11*0.1</f>
        <v>64</v>
      </c>
      <c r="E11" s="2">
        <f>((A11-B11)*(0.01/30))*C11</f>
        <v>27.946666666666665</v>
      </c>
      <c r="F11" s="2">
        <f t="shared" ref="F11:F15" si="0">SUM(C11:E11)</f>
        <v>731.94666666666672</v>
      </c>
      <c r="G11" t="s">
        <v>6</v>
      </c>
    </row>
    <row r="12" spans="1:10" x14ac:dyDescent="0.25">
      <c r="A12" s="1">
        <v>42576</v>
      </c>
      <c r="B12" s="1">
        <v>42476</v>
      </c>
      <c r="C12" s="2">
        <v>640</v>
      </c>
      <c r="D12" s="2">
        <f t="shared" ref="D12:D15" si="1">C12*0.1</f>
        <v>64</v>
      </c>
      <c r="E12" s="2">
        <f t="shared" ref="E12:E15" si="2">((A12-B12)*(0.01/30))*C12</f>
        <v>21.333333333333332</v>
      </c>
      <c r="F12" s="2">
        <f t="shared" si="0"/>
        <v>725.33333333333337</v>
      </c>
    </row>
    <row r="13" spans="1:10" x14ac:dyDescent="0.25">
      <c r="A13" s="1">
        <v>42576</v>
      </c>
      <c r="B13" s="1">
        <v>42506</v>
      </c>
      <c r="C13" s="2">
        <v>640</v>
      </c>
      <c r="D13" s="2">
        <f t="shared" si="1"/>
        <v>64</v>
      </c>
      <c r="E13" s="2">
        <f t="shared" si="2"/>
        <v>14.933333333333332</v>
      </c>
      <c r="F13" s="2">
        <f t="shared" si="0"/>
        <v>718.93333333333328</v>
      </c>
    </row>
    <row r="14" spans="1:10" x14ac:dyDescent="0.25">
      <c r="A14" s="1">
        <v>42576</v>
      </c>
      <c r="B14" s="1">
        <v>42537</v>
      </c>
      <c r="C14" s="2">
        <v>640</v>
      </c>
      <c r="D14" s="2">
        <f t="shared" si="1"/>
        <v>64</v>
      </c>
      <c r="E14" s="2">
        <f t="shared" si="2"/>
        <v>8.32</v>
      </c>
      <c r="F14" s="2">
        <f t="shared" si="0"/>
        <v>712.32</v>
      </c>
    </row>
    <row r="15" spans="1:10" x14ac:dyDescent="0.25">
      <c r="A15" s="1">
        <v>42576</v>
      </c>
      <c r="B15" s="1">
        <v>42567</v>
      </c>
      <c r="C15" s="2">
        <v>640</v>
      </c>
      <c r="D15" s="2">
        <f t="shared" si="1"/>
        <v>64</v>
      </c>
      <c r="E15" s="2">
        <f t="shared" si="2"/>
        <v>1.92</v>
      </c>
      <c r="F15" s="2">
        <f t="shared" si="0"/>
        <v>705.92</v>
      </c>
    </row>
    <row r="16" spans="1:10" x14ac:dyDescent="0.25">
      <c r="A16" t="s">
        <v>3</v>
      </c>
      <c r="F16" s="3">
        <f>SUM(F11:F15)</f>
        <v>3594.4533333333338</v>
      </c>
      <c r="J16" s="2">
        <v>200000</v>
      </c>
    </row>
    <row r="17" spans="1:18" x14ac:dyDescent="0.25">
      <c r="A17" t="s">
        <v>4</v>
      </c>
      <c r="E17" s="4">
        <v>0.1</v>
      </c>
      <c r="F17" s="3">
        <v>0</v>
      </c>
    </row>
    <row r="18" spans="1:18" x14ac:dyDescent="0.25">
      <c r="A18" s="5" t="s">
        <v>5</v>
      </c>
      <c r="B18" s="5"/>
      <c r="C18" s="5"/>
      <c r="D18" s="5"/>
      <c r="E18" s="5"/>
      <c r="F18" s="6">
        <f>SUM(F16:F17)</f>
        <v>3594.4533333333338</v>
      </c>
      <c r="I18">
        <v>10</v>
      </c>
      <c r="J18" s="3">
        <f>J16/I18</f>
        <v>20000</v>
      </c>
    </row>
    <row r="19" spans="1:18" x14ac:dyDescent="0.25">
      <c r="A19" t="s">
        <v>7</v>
      </c>
      <c r="F19" s="3">
        <f>F18*0.3</f>
        <v>1078.336</v>
      </c>
    </row>
    <row r="20" spans="1:18" x14ac:dyDescent="0.25">
      <c r="A20" s="3" t="s">
        <v>8</v>
      </c>
      <c r="F20" s="3">
        <f>F18-F19</f>
        <v>2516.1173333333336</v>
      </c>
    </row>
    <row r="21" spans="1:18" x14ac:dyDescent="0.25">
      <c r="F21">
        <f>5</f>
        <v>5</v>
      </c>
    </row>
    <row r="22" spans="1:18" x14ac:dyDescent="0.25">
      <c r="F22" s="3">
        <f>F20/F21</f>
        <v>503.2234666666667</v>
      </c>
      <c r="G22" s="2"/>
    </row>
    <row r="23" spans="1:18" x14ac:dyDescent="0.25">
      <c r="F23">
        <v>640</v>
      </c>
    </row>
    <row r="24" spans="1:18" x14ac:dyDescent="0.25">
      <c r="D24" t="s">
        <v>9</v>
      </c>
      <c r="F24" s="3">
        <f>SUM(F22:F23)</f>
        <v>1143.2234666666668</v>
      </c>
    </row>
    <row r="26" spans="1:18" x14ac:dyDescent="0.25">
      <c r="A26" t="s">
        <v>10</v>
      </c>
    </row>
    <row r="27" spans="1:18" x14ac:dyDescent="0.25">
      <c r="L27" s="3"/>
    </row>
    <row r="30" spans="1:18" ht="15.75" thickBot="1" x14ac:dyDescent="0.3"/>
    <row r="31" spans="1:18" ht="15.75" thickBot="1" x14ac:dyDescent="0.3">
      <c r="C31" t="s">
        <v>0</v>
      </c>
      <c r="D31" t="s">
        <v>1</v>
      </c>
      <c r="E31" t="s">
        <v>2</v>
      </c>
      <c r="F31" t="s">
        <v>3</v>
      </c>
      <c r="H31" s="37" t="s">
        <v>11</v>
      </c>
      <c r="I31" s="38"/>
      <c r="J31" s="38"/>
      <c r="K31" s="38"/>
      <c r="L31" s="38"/>
      <c r="M31" s="39"/>
      <c r="N31" s="1">
        <v>42618</v>
      </c>
      <c r="P31">
        <v>1</v>
      </c>
      <c r="Q31" s="1">
        <v>42416</v>
      </c>
      <c r="R31" s="1">
        <v>42444</v>
      </c>
    </row>
    <row r="32" spans="1:18" x14ac:dyDescent="0.25">
      <c r="A32" s="1">
        <v>42576</v>
      </c>
      <c r="B32" s="1">
        <v>42445</v>
      </c>
      <c r="C32" s="2">
        <v>640</v>
      </c>
      <c r="D32" s="2">
        <f>C32*0.1</f>
        <v>64</v>
      </c>
      <c r="E32" s="2">
        <f>((A32-B32)*(0.01/30))*C32</f>
        <v>27.946666666666665</v>
      </c>
      <c r="F32" s="2">
        <f t="shared" ref="F32:F36" si="3">SUM(C32:E32)</f>
        <v>731.94666666666672</v>
      </c>
      <c r="G32" t="s">
        <v>6</v>
      </c>
      <c r="H32" s="17">
        <v>1</v>
      </c>
      <c r="I32" s="18">
        <v>42445</v>
      </c>
      <c r="J32" s="19">
        <f>F32</f>
        <v>731.94666666666672</v>
      </c>
      <c r="K32" s="20"/>
      <c r="L32" s="20">
        <v>0</v>
      </c>
      <c r="M32" s="21">
        <f>J32+L32</f>
        <v>731.94666666666672</v>
      </c>
      <c r="P32">
        <v>2</v>
      </c>
      <c r="Q32" s="1">
        <v>42445</v>
      </c>
      <c r="R32" s="1">
        <v>42475</v>
      </c>
    </row>
    <row r="33" spans="1:18" x14ac:dyDescent="0.25">
      <c r="A33" s="1">
        <v>42576</v>
      </c>
      <c r="B33" s="1">
        <v>42476</v>
      </c>
      <c r="C33" s="2">
        <v>640</v>
      </c>
      <c r="D33" s="2">
        <f t="shared" ref="D33:D36" si="4">C33*0.1</f>
        <v>64</v>
      </c>
      <c r="E33" s="2">
        <f t="shared" ref="E33:E36" si="5">((A33-B33)*(0.01/30))*C33</f>
        <v>21.333333333333332</v>
      </c>
      <c r="F33" s="2">
        <f t="shared" si="3"/>
        <v>725.33333333333337</v>
      </c>
      <c r="H33" s="10">
        <v>2</v>
      </c>
      <c r="I33" s="8">
        <v>42476</v>
      </c>
      <c r="J33" s="9">
        <f t="shared" ref="J33:J36" si="6">F33</f>
        <v>725.33333333333337</v>
      </c>
      <c r="K33" s="7"/>
      <c r="L33" s="7">
        <v>0</v>
      </c>
      <c r="M33" s="11">
        <f>M32+J33+L33</f>
        <v>1457.2800000000002</v>
      </c>
      <c r="P33">
        <v>3</v>
      </c>
      <c r="Q33" s="1">
        <v>42476</v>
      </c>
      <c r="R33" s="1">
        <v>42505</v>
      </c>
    </row>
    <row r="34" spans="1:18" x14ac:dyDescent="0.25">
      <c r="A34" s="1">
        <v>42576</v>
      </c>
      <c r="B34" s="1">
        <v>42506</v>
      </c>
      <c r="C34" s="2">
        <v>640</v>
      </c>
      <c r="D34" s="2">
        <f t="shared" si="4"/>
        <v>64</v>
      </c>
      <c r="E34" s="2">
        <f t="shared" si="5"/>
        <v>14.933333333333332</v>
      </c>
      <c r="F34" s="2">
        <f t="shared" si="3"/>
        <v>718.93333333333328</v>
      </c>
      <c r="H34" s="10">
        <v>3</v>
      </c>
      <c r="I34" s="8">
        <v>42506</v>
      </c>
      <c r="J34" s="9">
        <f t="shared" si="6"/>
        <v>718.93333333333328</v>
      </c>
      <c r="K34" s="7"/>
      <c r="L34" s="7">
        <v>0</v>
      </c>
      <c r="M34" s="11">
        <f t="shared" ref="M34:M43" si="7">M33+J34+L34</f>
        <v>2176.2133333333336</v>
      </c>
      <c r="P34">
        <v>4</v>
      </c>
      <c r="Q34" s="1">
        <v>42506</v>
      </c>
      <c r="R34" s="1">
        <v>42536</v>
      </c>
    </row>
    <row r="35" spans="1:18" x14ac:dyDescent="0.25">
      <c r="A35" s="1">
        <v>42576</v>
      </c>
      <c r="B35" s="1">
        <v>42537</v>
      </c>
      <c r="C35" s="2">
        <v>640</v>
      </c>
      <c r="D35" s="2">
        <f t="shared" si="4"/>
        <v>64</v>
      </c>
      <c r="E35" s="2">
        <f t="shared" si="5"/>
        <v>8.32</v>
      </c>
      <c r="F35" s="2">
        <f t="shared" si="3"/>
        <v>712.32</v>
      </c>
      <c r="H35" s="10">
        <v>4</v>
      </c>
      <c r="I35" s="8">
        <v>42537</v>
      </c>
      <c r="J35" s="9">
        <f t="shared" si="6"/>
        <v>712.32</v>
      </c>
      <c r="K35" s="7"/>
      <c r="L35" s="7">
        <v>0</v>
      </c>
      <c r="M35" s="11">
        <f t="shared" si="7"/>
        <v>2888.5333333333338</v>
      </c>
      <c r="P35">
        <v>5</v>
      </c>
      <c r="Q35" s="1">
        <v>42537</v>
      </c>
      <c r="R35" s="1">
        <v>42566</v>
      </c>
    </row>
    <row r="36" spans="1:18" x14ac:dyDescent="0.25">
      <c r="A36" s="1">
        <v>42576</v>
      </c>
      <c r="B36" s="1">
        <v>42567</v>
      </c>
      <c r="C36" s="2">
        <v>640</v>
      </c>
      <c r="D36" s="2">
        <f t="shared" si="4"/>
        <v>64</v>
      </c>
      <c r="E36" s="2">
        <f t="shared" si="5"/>
        <v>1.92</v>
      </c>
      <c r="F36" s="2">
        <f t="shared" si="3"/>
        <v>705.92</v>
      </c>
      <c r="H36" s="10">
        <v>5</v>
      </c>
      <c r="I36" s="8">
        <v>42567</v>
      </c>
      <c r="J36" s="9">
        <f t="shared" si="6"/>
        <v>705.92</v>
      </c>
      <c r="K36" s="7"/>
      <c r="L36" s="7">
        <v>0</v>
      </c>
      <c r="M36" s="11">
        <f t="shared" si="7"/>
        <v>3594.4533333333338</v>
      </c>
      <c r="N36">
        <v>640</v>
      </c>
      <c r="O36" s="3">
        <f>M36-N36</f>
        <v>2954.4533333333338</v>
      </c>
      <c r="P36">
        <v>6</v>
      </c>
      <c r="Q36" s="1">
        <v>42567</v>
      </c>
      <c r="R36" s="1">
        <v>42597</v>
      </c>
    </row>
    <row r="37" spans="1:18" x14ac:dyDescent="0.25">
      <c r="A37" s="1"/>
      <c r="B37" s="1">
        <v>42598</v>
      </c>
      <c r="C37" s="2"/>
      <c r="D37" s="2"/>
      <c r="E37" s="2"/>
      <c r="F37" s="2"/>
      <c r="H37" s="10">
        <v>6</v>
      </c>
      <c r="I37" s="8">
        <v>42598</v>
      </c>
      <c r="J37" s="9">
        <v>640</v>
      </c>
      <c r="K37" s="7">
        <v>1</v>
      </c>
      <c r="L37" s="28">
        <v>-1000</v>
      </c>
      <c r="M37" s="22">
        <f t="shared" si="7"/>
        <v>3234.4533333333338</v>
      </c>
      <c r="N37">
        <f>640-1000</f>
        <v>-360</v>
      </c>
      <c r="O37" s="1"/>
      <c r="P37">
        <v>7</v>
      </c>
      <c r="Q37" s="1">
        <v>42598</v>
      </c>
      <c r="R37" s="1">
        <v>42628</v>
      </c>
    </row>
    <row r="38" spans="1:18" x14ac:dyDescent="0.25">
      <c r="A38" s="1"/>
      <c r="B38" s="1">
        <v>42629</v>
      </c>
      <c r="C38" s="2"/>
      <c r="D38" s="2"/>
      <c r="E38" s="2"/>
      <c r="F38" s="2"/>
      <c r="H38" s="10">
        <v>7</v>
      </c>
      <c r="I38" s="8">
        <v>42629</v>
      </c>
      <c r="J38" s="9">
        <v>640</v>
      </c>
      <c r="K38" s="7">
        <v>2</v>
      </c>
      <c r="L38" s="9">
        <v>0</v>
      </c>
      <c r="M38" s="22">
        <f t="shared" si="7"/>
        <v>3874.4533333333338</v>
      </c>
      <c r="P38">
        <v>8</v>
      </c>
      <c r="Q38" s="1">
        <v>42629</v>
      </c>
      <c r="R38" s="1">
        <v>42658</v>
      </c>
    </row>
    <row r="39" spans="1:18" x14ac:dyDescent="0.25">
      <c r="A39" s="1"/>
      <c r="B39" s="1">
        <v>42659</v>
      </c>
      <c r="C39" s="2"/>
      <c r="D39" s="2"/>
      <c r="E39" s="2"/>
      <c r="F39" s="2"/>
      <c r="H39" s="10">
        <v>8</v>
      </c>
      <c r="I39" s="8">
        <v>42659</v>
      </c>
      <c r="J39" s="9">
        <v>640</v>
      </c>
      <c r="K39" s="7">
        <v>3</v>
      </c>
      <c r="L39" s="9">
        <v>0</v>
      </c>
      <c r="M39" s="22">
        <f t="shared" si="7"/>
        <v>4514.4533333333338</v>
      </c>
      <c r="N39">
        <v>1</v>
      </c>
      <c r="O39" s="30"/>
      <c r="P39">
        <v>9</v>
      </c>
      <c r="Q39" s="1">
        <v>42659</v>
      </c>
      <c r="R39" s="1">
        <v>42689</v>
      </c>
    </row>
    <row r="40" spans="1:18" x14ac:dyDescent="0.25">
      <c r="A40" s="1"/>
      <c r="B40" s="1">
        <v>42690</v>
      </c>
      <c r="C40" s="2"/>
      <c r="D40" s="2"/>
      <c r="E40" s="2"/>
      <c r="F40" s="2"/>
      <c r="H40" s="10">
        <v>9</v>
      </c>
      <c r="I40" s="8">
        <v>42690</v>
      </c>
      <c r="J40" s="9">
        <v>640</v>
      </c>
      <c r="K40" s="7">
        <v>4</v>
      </c>
      <c r="L40" s="9">
        <v>0</v>
      </c>
      <c r="M40" s="22">
        <f t="shared" si="7"/>
        <v>5154.4533333333338</v>
      </c>
      <c r="N40">
        <v>2</v>
      </c>
      <c r="O40" s="3"/>
      <c r="P40">
        <v>10</v>
      </c>
      <c r="Q40" s="1">
        <v>42690</v>
      </c>
      <c r="R40" s="1">
        <v>42719</v>
      </c>
    </row>
    <row r="41" spans="1:18" x14ac:dyDescent="0.25">
      <c r="A41" s="1"/>
      <c r="B41" s="1"/>
      <c r="C41" s="2"/>
      <c r="D41" s="2"/>
      <c r="E41" s="2"/>
      <c r="F41" s="2"/>
      <c r="H41" s="10">
        <v>10</v>
      </c>
      <c r="I41" s="8">
        <v>42720</v>
      </c>
      <c r="J41" s="9">
        <v>640</v>
      </c>
      <c r="K41" s="7">
        <v>5</v>
      </c>
      <c r="L41" s="9">
        <v>0</v>
      </c>
      <c r="M41" s="22">
        <f t="shared" si="7"/>
        <v>5794.4533333333338</v>
      </c>
      <c r="N41">
        <v>3</v>
      </c>
      <c r="O41" s="3"/>
      <c r="P41">
        <v>11</v>
      </c>
      <c r="Q41" s="1">
        <v>42720</v>
      </c>
      <c r="R41" s="1">
        <v>42750</v>
      </c>
    </row>
    <row r="42" spans="1:18" x14ac:dyDescent="0.25">
      <c r="A42" s="1"/>
      <c r="B42" s="1"/>
      <c r="C42" s="2"/>
      <c r="D42" s="2"/>
      <c r="E42" s="2"/>
      <c r="F42" s="2"/>
      <c r="H42" s="10">
        <v>11</v>
      </c>
      <c r="I42" s="8">
        <v>42751</v>
      </c>
      <c r="J42" s="9">
        <v>640</v>
      </c>
      <c r="K42" s="7">
        <v>6</v>
      </c>
      <c r="L42" s="9">
        <v>0</v>
      </c>
      <c r="M42" s="22">
        <f t="shared" si="7"/>
        <v>6434.4533333333338</v>
      </c>
      <c r="N42">
        <v>4</v>
      </c>
      <c r="P42">
        <v>12</v>
      </c>
      <c r="Q42" s="1">
        <v>42751</v>
      </c>
      <c r="R42" s="1">
        <v>42781</v>
      </c>
    </row>
    <row r="43" spans="1:18" ht="15.75" thickBot="1" x14ac:dyDescent="0.3">
      <c r="A43" t="s">
        <v>3</v>
      </c>
      <c r="D43" s="3"/>
      <c r="F43" s="3">
        <f>SUM(F32:F36)</f>
        <v>3594.4533333333338</v>
      </c>
      <c r="G43" s="2"/>
      <c r="H43" s="12">
        <v>12</v>
      </c>
      <c r="I43" s="13">
        <v>42782</v>
      </c>
      <c r="J43" s="14">
        <v>0</v>
      </c>
      <c r="K43" s="15">
        <v>0</v>
      </c>
      <c r="L43" s="15">
        <v>0</v>
      </c>
      <c r="M43" s="16">
        <f t="shared" si="7"/>
        <v>6434.4533333333338</v>
      </c>
      <c r="Q43" s="1"/>
      <c r="R43" s="1"/>
    </row>
    <row r="44" spans="1:18" x14ac:dyDescent="0.25">
      <c r="A44" t="s">
        <v>4</v>
      </c>
      <c r="E44" s="4">
        <v>0.1</v>
      </c>
      <c r="F44" s="3">
        <v>0</v>
      </c>
      <c r="J44" s="3">
        <f>SUM(J32:J43)</f>
        <v>7434.4533333333338</v>
      </c>
      <c r="L44">
        <f>SUM(L32:L43)</f>
        <v>-1000</v>
      </c>
      <c r="M44" s="3">
        <f>SUM(J44:L44)</f>
        <v>6434.4533333333338</v>
      </c>
      <c r="O44" s="29" t="s">
        <v>23</v>
      </c>
    </row>
    <row r="45" spans="1:18" x14ac:dyDescent="0.25">
      <c r="A45" s="5" t="s">
        <v>5</v>
      </c>
      <c r="B45" s="5"/>
      <c r="C45" s="5"/>
      <c r="D45" s="5"/>
      <c r="E45" s="5"/>
      <c r="F45" s="6">
        <f>SUM(F43:F44)</f>
        <v>3594.4533333333338</v>
      </c>
    </row>
    <row r="46" spans="1:18" x14ac:dyDescent="0.25">
      <c r="A46" t="s">
        <v>7</v>
      </c>
      <c r="F46" s="3">
        <v>1000</v>
      </c>
    </row>
    <row r="47" spans="1:18" x14ac:dyDescent="0.25">
      <c r="A47" s="3" t="s">
        <v>8</v>
      </c>
      <c r="F47" s="3">
        <f>F45-F46</f>
        <v>2594.4533333333338</v>
      </c>
    </row>
    <row r="48" spans="1:18" x14ac:dyDescent="0.25">
      <c r="F48">
        <v>7</v>
      </c>
      <c r="J48">
        <f>75-25</f>
        <v>50</v>
      </c>
    </row>
    <row r="49" spans="1:16" x14ac:dyDescent="0.25">
      <c r="F49" s="3">
        <f>F47/F48</f>
        <v>370.63619047619056</v>
      </c>
      <c r="M49">
        <f>102-25</f>
        <v>77</v>
      </c>
    </row>
    <row r="50" spans="1:16" x14ac:dyDescent="0.25">
      <c r="F50">
        <v>640</v>
      </c>
      <c r="O50" t="s">
        <v>25</v>
      </c>
    </row>
    <row r="51" spans="1:16" x14ac:dyDescent="0.25">
      <c r="D51" t="s">
        <v>9</v>
      </c>
      <c r="F51" s="3">
        <f>SUM(F49:F50)</f>
        <v>1010.6361904761906</v>
      </c>
      <c r="O51" s="2">
        <f>6434.45+5.55</f>
        <v>6440</v>
      </c>
      <c r="P51" t="s">
        <v>3</v>
      </c>
    </row>
    <row r="52" spans="1:16" x14ac:dyDescent="0.25">
      <c r="N52" s="31">
        <v>42644</v>
      </c>
      <c r="O52" s="2">
        <v>-1640</v>
      </c>
    </row>
    <row r="53" spans="1:16" x14ac:dyDescent="0.25">
      <c r="A53" t="s">
        <v>10</v>
      </c>
      <c r="O53" s="2">
        <f>SUM(O51:O52)</f>
        <v>4800</v>
      </c>
      <c r="P53" t="s">
        <v>24</v>
      </c>
    </row>
    <row r="54" spans="1:16" x14ac:dyDescent="0.25">
      <c r="N54" s="32">
        <v>42690</v>
      </c>
      <c r="O54" s="2">
        <v>-1200</v>
      </c>
    </row>
    <row r="55" spans="1:16" x14ac:dyDescent="0.25">
      <c r="N55" s="32">
        <v>42708</v>
      </c>
      <c r="O55" s="2">
        <v>-1200</v>
      </c>
    </row>
    <row r="56" spans="1:16" x14ac:dyDescent="0.25">
      <c r="N56" s="32">
        <v>42724</v>
      </c>
      <c r="O56" s="2">
        <v>-1200</v>
      </c>
    </row>
    <row r="57" spans="1:16" x14ac:dyDescent="0.25">
      <c r="N57" s="1">
        <v>42751</v>
      </c>
      <c r="O57" s="2">
        <v>-1200</v>
      </c>
    </row>
    <row r="58" spans="1:16" x14ac:dyDescent="0.25">
      <c r="O58">
        <f>SUM(O53:O57)</f>
        <v>0</v>
      </c>
    </row>
  </sheetData>
  <mergeCells count="1">
    <mergeCell ref="H31:M31"/>
  </mergeCells>
  <pageMargins left="0.511811024" right="0.511811024" top="0.78740157499999996" bottom="0.78740157499999996" header="0.31496062000000002" footer="0.31496062000000002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4:K41"/>
  <sheetViews>
    <sheetView workbookViewId="0">
      <selection activeCell="C38" sqref="C38"/>
    </sheetView>
  </sheetViews>
  <sheetFormatPr defaultRowHeight="15" x14ac:dyDescent="0.25"/>
  <cols>
    <col min="2" max="2" width="10.7109375" bestFit="1" customWidth="1"/>
    <col min="3" max="3" width="10.7109375" customWidth="1"/>
    <col min="4" max="4" width="9.5703125" bestFit="1" customWidth="1"/>
    <col min="6" max="6" width="9.5703125" bestFit="1" customWidth="1"/>
    <col min="7" max="7" width="10.5703125" bestFit="1" customWidth="1"/>
    <col min="8" max="9" width="10.7109375" bestFit="1" customWidth="1"/>
  </cols>
  <sheetData>
    <row r="4" spans="1:11" x14ac:dyDescent="0.25">
      <c r="A4" s="7"/>
      <c r="B4" s="7"/>
      <c r="C4" s="7"/>
      <c r="D4" s="7"/>
      <c r="E4" s="7" t="s">
        <v>14</v>
      </c>
      <c r="F4" s="7" t="s">
        <v>9</v>
      </c>
      <c r="G4" s="7" t="s">
        <v>12</v>
      </c>
      <c r="H4" s="7" t="s">
        <v>13</v>
      </c>
      <c r="I4" s="7" t="s">
        <v>22</v>
      </c>
    </row>
    <row r="5" spans="1:11" x14ac:dyDescent="0.25">
      <c r="A5" s="7">
        <v>1</v>
      </c>
      <c r="B5" s="8">
        <v>42328</v>
      </c>
      <c r="C5" s="8">
        <f>B5+30</f>
        <v>42358</v>
      </c>
      <c r="D5" s="9">
        <v>1000</v>
      </c>
      <c r="E5" s="20"/>
      <c r="F5" s="2">
        <f>SUM(D5:E5)</f>
        <v>1000</v>
      </c>
      <c r="G5" s="20">
        <v>-1000</v>
      </c>
      <c r="H5" s="23">
        <f>SUM(F5:G5)</f>
        <v>0</v>
      </c>
      <c r="I5" s="8">
        <v>42328</v>
      </c>
      <c r="J5">
        <v>1</v>
      </c>
    </row>
    <row r="6" spans="1:11" x14ac:dyDescent="0.25">
      <c r="A6" s="7">
        <v>2</v>
      </c>
      <c r="B6" s="8">
        <f>C5</f>
        <v>42358</v>
      </c>
      <c r="C6" s="8">
        <v>42389</v>
      </c>
      <c r="D6" s="9">
        <v>1000</v>
      </c>
      <c r="E6" s="7">
        <v>100</v>
      </c>
      <c r="F6" s="2">
        <f t="shared" ref="F6:F16" si="0">SUM(D6:E6)</f>
        <v>1100</v>
      </c>
      <c r="G6" s="7">
        <v>-1100</v>
      </c>
      <c r="H6" s="23">
        <f>SUM(F6:G6)+H5</f>
        <v>0</v>
      </c>
      <c r="I6" s="8">
        <v>42391</v>
      </c>
      <c r="J6">
        <v>2</v>
      </c>
    </row>
    <row r="7" spans="1:11" x14ac:dyDescent="0.25">
      <c r="A7" s="7">
        <v>3</v>
      </c>
      <c r="B7" s="8">
        <f t="shared" ref="B7:B16" si="1">C6</f>
        <v>42389</v>
      </c>
      <c r="C7" s="8">
        <v>42420</v>
      </c>
      <c r="D7" s="9">
        <v>1000</v>
      </c>
      <c r="E7" s="7">
        <v>100</v>
      </c>
      <c r="F7" s="2">
        <f t="shared" si="0"/>
        <v>1100</v>
      </c>
      <c r="G7" s="7">
        <v>-1100</v>
      </c>
      <c r="H7" s="23">
        <f t="shared" ref="H7:H16" si="2">SUM(F7:G7)+H6</f>
        <v>0</v>
      </c>
      <c r="I7" s="8">
        <v>42528</v>
      </c>
      <c r="J7">
        <v>3</v>
      </c>
    </row>
    <row r="8" spans="1:11" x14ac:dyDescent="0.25">
      <c r="A8" s="7">
        <v>4</v>
      </c>
      <c r="B8" s="8">
        <f t="shared" si="1"/>
        <v>42420</v>
      </c>
      <c r="C8" s="8">
        <v>42449</v>
      </c>
      <c r="D8" s="9">
        <v>1000</v>
      </c>
      <c r="E8" s="7">
        <v>100</v>
      </c>
      <c r="F8" s="2">
        <f t="shared" si="0"/>
        <v>1100</v>
      </c>
      <c r="G8" s="7">
        <v>-1100</v>
      </c>
      <c r="H8" s="23">
        <f t="shared" si="2"/>
        <v>0</v>
      </c>
      <c r="I8" s="8">
        <v>42557</v>
      </c>
      <c r="J8">
        <v>4</v>
      </c>
    </row>
    <row r="9" spans="1:11" x14ac:dyDescent="0.25">
      <c r="A9" s="7">
        <v>5</v>
      </c>
      <c r="B9" s="8">
        <f t="shared" si="1"/>
        <v>42449</v>
      </c>
      <c r="C9" s="8">
        <v>42480</v>
      </c>
      <c r="D9" s="9">
        <v>1000</v>
      </c>
      <c r="E9" s="7">
        <v>100</v>
      </c>
      <c r="F9" s="2">
        <f t="shared" si="0"/>
        <v>1100</v>
      </c>
      <c r="G9" s="7">
        <v>-1100</v>
      </c>
      <c r="H9" s="23">
        <f t="shared" si="2"/>
        <v>0</v>
      </c>
      <c r="I9" s="8">
        <v>42598</v>
      </c>
      <c r="J9">
        <v>5</v>
      </c>
    </row>
    <row r="10" spans="1:11" x14ac:dyDescent="0.25">
      <c r="A10" s="7">
        <v>6</v>
      </c>
      <c r="B10" s="8">
        <f t="shared" si="1"/>
        <v>42480</v>
      </c>
      <c r="C10" s="8">
        <v>42510</v>
      </c>
      <c r="D10" s="9">
        <v>1000</v>
      </c>
      <c r="E10" s="23">
        <f>D10*0.1</f>
        <v>100</v>
      </c>
      <c r="F10" s="2">
        <f t="shared" si="0"/>
        <v>1100</v>
      </c>
      <c r="G10" s="7"/>
      <c r="H10" s="23">
        <f t="shared" si="2"/>
        <v>1100</v>
      </c>
      <c r="I10" s="7"/>
    </row>
    <row r="11" spans="1:11" x14ac:dyDescent="0.25">
      <c r="A11" s="7">
        <v>7</v>
      </c>
      <c r="B11" s="8">
        <f t="shared" si="1"/>
        <v>42510</v>
      </c>
      <c r="C11" s="8">
        <v>42541</v>
      </c>
      <c r="D11" s="9">
        <v>1000</v>
      </c>
      <c r="E11" s="23">
        <f>D11*0.1</f>
        <v>100</v>
      </c>
      <c r="F11" s="2">
        <f t="shared" si="0"/>
        <v>1100</v>
      </c>
      <c r="G11" s="7"/>
      <c r="H11" s="23">
        <f t="shared" si="2"/>
        <v>2200</v>
      </c>
      <c r="I11" s="7"/>
    </row>
    <row r="12" spans="1:11" x14ac:dyDescent="0.25">
      <c r="A12" s="7">
        <v>8</v>
      </c>
      <c r="B12" s="8">
        <f t="shared" si="1"/>
        <v>42541</v>
      </c>
      <c r="C12" s="8">
        <v>42571</v>
      </c>
      <c r="D12" s="9">
        <v>1000</v>
      </c>
      <c r="E12" s="23">
        <f>D12*0.1</f>
        <v>100</v>
      </c>
      <c r="F12" s="2">
        <f t="shared" si="0"/>
        <v>1100</v>
      </c>
      <c r="G12" s="7"/>
      <c r="H12" s="23">
        <f t="shared" si="2"/>
        <v>3300</v>
      </c>
      <c r="I12" s="7"/>
    </row>
    <row r="13" spans="1:11" x14ac:dyDescent="0.25">
      <c r="A13" s="7">
        <v>9</v>
      </c>
      <c r="B13" s="8">
        <f t="shared" si="1"/>
        <v>42571</v>
      </c>
      <c r="C13" s="8">
        <v>42602</v>
      </c>
      <c r="D13" s="9">
        <v>1000</v>
      </c>
      <c r="E13" s="23">
        <f>D13*0.1</f>
        <v>100</v>
      </c>
      <c r="F13" s="2">
        <f t="shared" si="0"/>
        <v>1100</v>
      </c>
      <c r="G13" s="7"/>
      <c r="H13" s="23">
        <f t="shared" si="2"/>
        <v>4400</v>
      </c>
      <c r="I13" s="7"/>
    </row>
    <row r="14" spans="1:11" x14ac:dyDescent="0.25">
      <c r="A14" s="7">
        <v>10</v>
      </c>
      <c r="B14" s="8">
        <f t="shared" si="1"/>
        <v>42602</v>
      </c>
      <c r="C14" s="8">
        <v>42633</v>
      </c>
      <c r="D14" s="9">
        <v>1000</v>
      </c>
      <c r="E14" s="23">
        <v>0</v>
      </c>
      <c r="F14" s="2">
        <f t="shared" si="0"/>
        <v>1000</v>
      </c>
      <c r="G14" s="7"/>
      <c r="H14" s="23">
        <f t="shared" si="2"/>
        <v>5400</v>
      </c>
      <c r="I14" s="8"/>
      <c r="J14" s="33"/>
    </row>
    <row r="15" spans="1:11" x14ac:dyDescent="0.25">
      <c r="A15" s="7">
        <v>11</v>
      </c>
      <c r="B15" s="8">
        <f t="shared" si="1"/>
        <v>42633</v>
      </c>
      <c r="C15" s="8">
        <v>42663</v>
      </c>
      <c r="D15" s="9">
        <v>1000</v>
      </c>
      <c r="E15" s="23">
        <v>0</v>
      </c>
      <c r="F15" s="2">
        <f t="shared" si="0"/>
        <v>1000</v>
      </c>
      <c r="G15" s="7">
        <v>-1000</v>
      </c>
      <c r="H15" s="23">
        <f t="shared" si="2"/>
        <v>5400</v>
      </c>
      <c r="I15" s="8">
        <v>42633</v>
      </c>
      <c r="J15">
        <v>6</v>
      </c>
    </row>
    <row r="16" spans="1:11" x14ac:dyDescent="0.25">
      <c r="A16" s="7">
        <v>12</v>
      </c>
      <c r="B16" s="8">
        <f t="shared" si="1"/>
        <v>42663</v>
      </c>
      <c r="C16" s="8">
        <v>42694</v>
      </c>
      <c r="D16" s="9">
        <v>1000</v>
      </c>
      <c r="E16" s="23">
        <v>0</v>
      </c>
      <c r="F16" s="2">
        <f t="shared" si="0"/>
        <v>1000</v>
      </c>
      <c r="G16" s="7">
        <v>-1000</v>
      </c>
      <c r="H16" s="23">
        <f t="shared" si="2"/>
        <v>5400</v>
      </c>
      <c r="I16" s="8">
        <v>42328</v>
      </c>
      <c r="J16">
        <v>7</v>
      </c>
      <c r="K16">
        <f>7-12</f>
        <v>-5</v>
      </c>
    </row>
    <row r="17" spans="2:11" ht="15.75" thickBot="1" x14ac:dyDescent="0.3">
      <c r="B17" s="1"/>
      <c r="C17" s="1"/>
    </row>
    <row r="18" spans="2:11" x14ac:dyDescent="0.25">
      <c r="B18" s="43" t="s">
        <v>17</v>
      </c>
      <c r="C18" s="44"/>
      <c r="D18" s="44"/>
      <c r="E18" s="44"/>
      <c r="F18" s="45"/>
      <c r="G18" s="24">
        <f>H13</f>
        <v>4400</v>
      </c>
      <c r="H18">
        <v>500</v>
      </c>
      <c r="I18" s="3"/>
    </row>
    <row r="19" spans="2:11" ht="15.75" thickBot="1" x14ac:dyDescent="0.3">
      <c r="B19" s="46" t="s">
        <v>18</v>
      </c>
      <c r="C19" s="47"/>
      <c r="D19" s="47"/>
      <c r="E19" s="47"/>
      <c r="F19" s="48"/>
      <c r="G19" s="9">
        <f>H16-G18</f>
        <v>1000</v>
      </c>
    </row>
    <row r="20" spans="2:11" ht="15.75" thickBot="1" x14ac:dyDescent="0.3">
      <c r="B20" s="40" t="s">
        <v>15</v>
      </c>
      <c r="C20" s="41"/>
      <c r="D20" s="41"/>
      <c r="E20" s="41"/>
      <c r="F20" s="42"/>
      <c r="G20" s="27">
        <f>SUM(G18:G19)</f>
        <v>5400</v>
      </c>
    </row>
    <row r="21" spans="2:11" ht="15.75" thickBot="1" x14ac:dyDescent="0.3">
      <c r="B21" s="49" t="s">
        <v>19</v>
      </c>
      <c r="C21" s="50"/>
      <c r="D21" s="50"/>
      <c r="E21" s="50"/>
      <c r="F21" s="51"/>
      <c r="G21" s="26">
        <f>G20*0.1</f>
        <v>540</v>
      </c>
    </row>
    <row r="22" spans="2:11" ht="15.75" thickBot="1" x14ac:dyDescent="0.3">
      <c r="B22" s="40" t="s">
        <v>16</v>
      </c>
      <c r="C22" s="41"/>
      <c r="D22" s="41"/>
      <c r="E22" s="41"/>
      <c r="F22" s="42"/>
      <c r="G22" s="25">
        <f>SUM(G20:G21)</f>
        <v>5940</v>
      </c>
      <c r="I22" t="s">
        <v>21</v>
      </c>
    </row>
    <row r="23" spans="2:11" ht="15.75" thickBot="1" x14ac:dyDescent="0.3">
      <c r="B23" s="40" t="s">
        <v>20</v>
      </c>
      <c r="C23" s="41"/>
      <c r="D23" s="41"/>
      <c r="E23" s="41"/>
      <c r="F23" s="42"/>
      <c r="G23" s="25">
        <v>0</v>
      </c>
      <c r="H23" t="s">
        <v>26</v>
      </c>
    </row>
    <row r="25" spans="2:11" x14ac:dyDescent="0.25">
      <c r="H25" s="3">
        <f>G18+G21</f>
        <v>4940</v>
      </c>
      <c r="I25" s="3">
        <f>H25/500</f>
        <v>9.8800000000000008</v>
      </c>
    </row>
    <row r="26" spans="2:11" x14ac:dyDescent="0.25">
      <c r="H26" s="3">
        <f>H25/8</f>
        <v>617.5</v>
      </c>
    </row>
    <row r="28" spans="2:11" x14ac:dyDescent="0.25">
      <c r="H28">
        <v>620</v>
      </c>
      <c r="I28">
        <v>8</v>
      </c>
      <c r="J28">
        <f>H28*I28</f>
        <v>4960</v>
      </c>
      <c r="K28" s="3">
        <f>H25/500</f>
        <v>9.8800000000000008</v>
      </c>
    </row>
    <row r="29" spans="2:11" x14ac:dyDescent="0.25">
      <c r="H29" s="3">
        <f>J28-H25</f>
        <v>20</v>
      </c>
    </row>
    <row r="37" spans="2:3" x14ac:dyDescent="0.25">
      <c r="B37" t="s">
        <v>27</v>
      </c>
    </row>
    <row r="38" spans="2:3" x14ac:dyDescent="0.25">
      <c r="B38" s="1">
        <v>42633</v>
      </c>
      <c r="C38" s="2">
        <v>1000</v>
      </c>
    </row>
    <row r="39" spans="2:3" x14ac:dyDescent="0.25">
      <c r="B39" s="1">
        <v>42643</v>
      </c>
      <c r="C39" s="2">
        <v>500</v>
      </c>
    </row>
    <row r="40" spans="2:3" x14ac:dyDescent="0.25">
      <c r="B40" s="1">
        <v>42653</v>
      </c>
      <c r="C40" s="2">
        <v>500</v>
      </c>
    </row>
    <row r="41" spans="2:3" x14ac:dyDescent="0.25">
      <c r="C41" s="2"/>
    </row>
  </sheetData>
  <mergeCells count="6">
    <mergeCell ref="B23:F23"/>
    <mergeCell ref="B18:F18"/>
    <mergeCell ref="B19:F19"/>
    <mergeCell ref="B22:F22"/>
    <mergeCell ref="B20:F20"/>
    <mergeCell ref="B21:F21"/>
  </mergeCells>
  <pageMargins left="0.511811024" right="0.511811024" top="0.78740157499999996" bottom="0.78740157499999996" header="0.31496062000000002" footer="0.31496062000000002"/>
  <pageSetup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workbookViewId="0">
      <selection activeCell="J9" sqref="J9:K9"/>
    </sheetView>
  </sheetViews>
  <sheetFormatPr defaultRowHeight="15" x14ac:dyDescent="0.25"/>
  <cols>
    <col min="1" max="1" width="10.7109375" bestFit="1" customWidth="1"/>
    <col min="2" max="2" width="9.5703125" bestFit="1" customWidth="1"/>
  </cols>
  <sheetData>
    <row r="1" spans="1:11" ht="15.75" thickBot="1" x14ac:dyDescent="0.3">
      <c r="A1" s="34">
        <v>42643</v>
      </c>
      <c r="B1" s="35">
        <v>500</v>
      </c>
    </row>
    <row r="2" spans="1:11" ht="15.75" thickBot="1" x14ac:dyDescent="0.3">
      <c r="A2" s="34">
        <v>42650</v>
      </c>
      <c r="B2" s="35">
        <v>500</v>
      </c>
    </row>
    <row r="3" spans="1:11" ht="15.75" thickBot="1" x14ac:dyDescent="0.3">
      <c r="A3" s="34">
        <v>42657</v>
      </c>
      <c r="B3" s="35">
        <v>500</v>
      </c>
      <c r="F3" s="1">
        <v>42706</v>
      </c>
      <c r="G3" s="36">
        <v>440</v>
      </c>
      <c r="J3" s="1">
        <v>42706</v>
      </c>
      <c r="K3" s="36">
        <v>440</v>
      </c>
    </row>
    <row r="4" spans="1:11" ht="15.75" thickBot="1" x14ac:dyDescent="0.3">
      <c r="A4" s="34">
        <v>42663</v>
      </c>
      <c r="B4" s="35">
        <v>1000</v>
      </c>
    </row>
    <row r="5" spans="1:11" ht="15.75" thickBot="1" x14ac:dyDescent="0.3">
      <c r="A5" s="34">
        <v>42664</v>
      </c>
      <c r="B5" s="35">
        <v>500</v>
      </c>
    </row>
    <row r="6" spans="1:11" ht="15.75" thickBot="1" x14ac:dyDescent="0.3">
      <c r="A6" s="34">
        <v>42671</v>
      </c>
      <c r="B6" s="35">
        <v>500</v>
      </c>
    </row>
    <row r="7" spans="1:11" ht="15.75" thickBot="1" x14ac:dyDescent="0.3">
      <c r="A7" s="34">
        <v>42678</v>
      </c>
      <c r="B7" s="35">
        <v>500</v>
      </c>
    </row>
    <row r="8" spans="1:11" ht="15.75" thickBot="1" x14ac:dyDescent="0.3">
      <c r="A8" s="34">
        <v>42685</v>
      </c>
      <c r="B8" s="35">
        <v>500</v>
      </c>
    </row>
    <row r="9" spans="1:11" ht="15.75" thickBot="1" x14ac:dyDescent="0.3">
      <c r="A9" s="34">
        <v>42692</v>
      </c>
      <c r="B9" s="35">
        <v>500</v>
      </c>
      <c r="J9" s="1">
        <v>42706</v>
      </c>
      <c r="K9" s="36">
        <v>440</v>
      </c>
    </row>
    <row r="10" spans="1:11" ht="15.75" thickBot="1" x14ac:dyDescent="0.3">
      <c r="A10" s="34">
        <v>42699</v>
      </c>
      <c r="B10" s="35">
        <v>500</v>
      </c>
    </row>
    <row r="11" spans="1:11" x14ac:dyDescent="0.25">
      <c r="A11" s="1">
        <v>42706</v>
      </c>
      <c r="B11" s="36">
        <v>440</v>
      </c>
    </row>
    <row r="12" spans="1:11" x14ac:dyDescent="0.25">
      <c r="B12" s="3">
        <f>SUM(B1:B11)</f>
        <v>5940</v>
      </c>
    </row>
  </sheetData>
  <pageMargins left="0.511811024" right="0.511811024" top="0.78740157499999996" bottom="0.78740157499999996" header="0.31496062000000002" footer="0.31496062000000002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Alice 29112016</vt:lpstr>
      <vt:lpstr>Alice</vt:lpstr>
      <vt:lpstr>Alex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reinaldo</dc:creator>
  <cp:lastModifiedBy>reinaldo</cp:lastModifiedBy>
  <dcterms:created xsi:type="dcterms:W3CDTF">2016-07-25T13:03:00Z</dcterms:created>
  <dcterms:modified xsi:type="dcterms:W3CDTF">2016-11-29T18:09:31Z</dcterms:modified>
</cp:coreProperties>
</file>